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5" windowWidth="12600" windowHeight="11700" tabRatio="909"/>
  </bookViews>
  <sheets>
    <sheet name="LA Profiles 2016" sheetId="13" r:id="rId1"/>
    <sheet name="Local Authorities Lookup" sheetId="14" r:id="rId2"/>
    <sheet name="DATA 2016" sheetId="4" state="hidden" r:id="rId3"/>
  </sheets>
  <externalReferences>
    <externalReference r:id="rId4"/>
    <externalReference r:id="rId5"/>
  </externalReferences>
  <definedNames>
    <definedName name="_xlnm._FilterDatabase" localSheetId="2" hidden="1">'DATA 2016'!$A$1:$AO$329</definedName>
    <definedName name="Index">#REF!</definedName>
    <definedName name="LA">'[1]Local Authority'!$C$2:$C$327</definedName>
    <definedName name="Start_10">'[2]Sched. Monum. LA'!#REF!</definedName>
    <definedName name="Start_11">'[2]Historic Battlefields'!#REF!</definedName>
    <definedName name="Start_12">'[2]Protected Historic Wreck Sites'!#REF!</definedName>
    <definedName name="Start_13">'[2]World Heritage Sites'!#REF!</definedName>
    <definedName name="Start_14">'[2]AONBs and National Parks'!#REF!</definedName>
    <definedName name="Start_15">'[2]Historic Environment Records'!#REF!</definedName>
    <definedName name="Start_16">'[2]HLC regional'!#REF!</definedName>
    <definedName name="Start_17">#REF!</definedName>
    <definedName name="Start_3">'[2]Listed Buildings Region'!#REF!</definedName>
    <definedName name="Start_4">'[2]Listed Buildings LA'!#REF!</definedName>
    <definedName name="Start_5">'[2]Conservation areas'!#REF!</definedName>
    <definedName name="Start_6">#REF!</definedName>
    <definedName name="Start_7">'[2]Parks and gardens regional'!#REF!</definedName>
    <definedName name="Start_8">'[2]Parks and gardens LA'!#REF!</definedName>
    <definedName name="Start_9">'[2]Scheduled monuments Region'!#REF!</definedName>
  </definedNames>
  <calcPr calcId="145621"/>
</workbook>
</file>

<file path=xl/calcChain.xml><?xml version="1.0" encoding="utf-8"?>
<calcChain xmlns="http://schemas.openxmlformats.org/spreadsheetml/2006/main">
  <c r="F22" i="13" l="1"/>
  <c r="I62" i="13" l="1"/>
  <c r="I60" i="13"/>
  <c r="I59" i="13"/>
  <c r="F62" i="13"/>
  <c r="F60" i="13"/>
  <c r="F59" i="13"/>
  <c r="I57" i="13"/>
  <c r="I70" i="13" l="1"/>
  <c r="I69" i="13"/>
  <c r="I68" i="13"/>
  <c r="I67" i="13"/>
  <c r="I66" i="13"/>
  <c r="I65" i="13"/>
  <c r="I64" i="13"/>
  <c r="I55" i="13"/>
  <c r="I54" i="13"/>
  <c r="I52" i="13"/>
  <c r="I51" i="13"/>
  <c r="I49" i="13"/>
  <c r="I47" i="13"/>
  <c r="I46" i="13"/>
  <c r="I45" i="13"/>
  <c r="I44" i="13"/>
  <c r="I43" i="13"/>
  <c r="I42" i="13"/>
  <c r="I41" i="13"/>
  <c r="I40" i="13"/>
  <c r="I37" i="13"/>
  <c r="I36" i="13"/>
  <c r="I35" i="13"/>
  <c r="I33" i="13"/>
  <c r="I32" i="13"/>
  <c r="I31" i="13"/>
  <c r="I30" i="13"/>
  <c r="I27" i="13"/>
  <c r="I25" i="13"/>
  <c r="I24" i="13"/>
  <c r="I23" i="13"/>
  <c r="I22" i="13"/>
  <c r="F70" i="13"/>
  <c r="F69" i="13"/>
  <c r="F68" i="13"/>
  <c r="F67" i="13"/>
  <c r="F66" i="13"/>
  <c r="F65" i="13"/>
  <c r="F64" i="13"/>
  <c r="F57" i="13"/>
  <c r="F55" i="13"/>
  <c r="F54" i="13"/>
  <c r="F52" i="13"/>
  <c r="F51" i="13"/>
  <c r="F49" i="13"/>
  <c r="F47" i="13"/>
  <c r="F46" i="13"/>
  <c r="F45" i="13"/>
  <c r="F44" i="13"/>
  <c r="F43" i="13"/>
  <c r="F42" i="13"/>
  <c r="F41" i="13"/>
  <c r="F40" i="13"/>
  <c r="F37" i="13"/>
  <c r="F36" i="13"/>
  <c r="F35" i="13"/>
  <c r="F33" i="13"/>
  <c r="F32" i="13"/>
  <c r="F31" i="13"/>
  <c r="F30" i="13"/>
  <c r="F27" i="13"/>
  <c r="F25" i="13"/>
  <c r="F24" i="13" l="1"/>
  <c r="F23" i="13"/>
</calcChain>
</file>

<file path=xl/sharedStrings.xml><?xml version="1.0" encoding="utf-8"?>
<sst xmlns="http://schemas.openxmlformats.org/spreadsheetml/2006/main" count="3897" uniqueCount="649">
  <si>
    <t>Region (HE Locality)</t>
  </si>
  <si>
    <t>County / UA</t>
  </si>
  <si>
    <t>Local Authority</t>
  </si>
  <si>
    <t>Listed Buildings</t>
  </si>
  <si>
    <t>Scheduled Monuments</t>
  </si>
  <si>
    <t>Registered Parks and Gardens</t>
  </si>
  <si>
    <t>World Heritage Sites</t>
  </si>
  <si>
    <t>Registered Battefields</t>
  </si>
  <si>
    <t>Protected Wrecks</t>
  </si>
  <si>
    <t>Grade I</t>
  </si>
  <si>
    <t>Grade II*</t>
  </si>
  <si>
    <t>Grade II</t>
  </si>
  <si>
    <t>Total</t>
  </si>
  <si>
    <t>WHS</t>
  </si>
  <si>
    <t>WHS Buffer</t>
  </si>
  <si>
    <t>East Midlands</t>
  </si>
  <si>
    <t>Derbyshire County</t>
  </si>
  <si>
    <t>Amber Valley</t>
  </si>
  <si>
    <t>Nottinghamshire County</t>
  </si>
  <si>
    <t>Ashfield</t>
  </si>
  <si>
    <t>Bassetlaw</t>
  </si>
  <si>
    <t>Leicestershire County</t>
  </si>
  <si>
    <t>Blaby</t>
  </si>
  <si>
    <t>Bolsover</t>
  </si>
  <si>
    <t>Lincolnshire County</t>
  </si>
  <si>
    <t>Boston</t>
  </si>
  <si>
    <t>Broxtowe</t>
  </si>
  <si>
    <t>Charnwood</t>
  </si>
  <si>
    <t>Chesterfield</t>
  </si>
  <si>
    <t>City of Derby (B)</t>
  </si>
  <si>
    <t>City of Derby</t>
  </si>
  <si>
    <t>City of Leicester (B)</t>
  </si>
  <si>
    <t>City of Leicester</t>
  </si>
  <si>
    <t>City of Nottingham (B)</t>
  </si>
  <si>
    <t>City of Nottingham</t>
  </si>
  <si>
    <t>Northamptonshire County</t>
  </si>
  <si>
    <t>Corby</t>
  </si>
  <si>
    <t>Daventry</t>
  </si>
  <si>
    <t>Derbyshire Dales</t>
  </si>
  <si>
    <t>East Lindsey</t>
  </si>
  <si>
    <t>East Northamptonshire</t>
  </si>
  <si>
    <t>Erewash</t>
  </si>
  <si>
    <t>Gedling</t>
  </si>
  <si>
    <t>Harborough</t>
  </si>
  <si>
    <t>High Peak</t>
  </si>
  <si>
    <t>Hinckley and Bosworth</t>
  </si>
  <si>
    <t>Kettering</t>
  </si>
  <si>
    <t>Lincoln</t>
  </si>
  <si>
    <t>Mansfield</t>
  </si>
  <si>
    <t>Melton</t>
  </si>
  <si>
    <t>Newark and Sherwood</t>
  </si>
  <si>
    <t>North East Derbyshire</t>
  </si>
  <si>
    <t>North Kesteven</t>
  </si>
  <si>
    <t>North West Leicestershire</t>
  </si>
  <si>
    <t>Northampton</t>
  </si>
  <si>
    <t>Oadby and Wigston</t>
  </si>
  <si>
    <t>Rushcliffe</t>
  </si>
  <si>
    <t>Rutland</t>
  </si>
  <si>
    <t>South Derbyshire</t>
  </si>
  <si>
    <t>South Holland</t>
  </si>
  <si>
    <t>South Kesteven</t>
  </si>
  <si>
    <t>South Northamptonshire</t>
  </si>
  <si>
    <t>Wellingborough</t>
  </si>
  <si>
    <t>West Lindsey</t>
  </si>
  <si>
    <t>East of England</t>
  </si>
  <si>
    <t>Suffolk County</t>
  </si>
  <si>
    <t>Babergh</t>
  </si>
  <si>
    <t>Essex County</t>
  </si>
  <si>
    <t>Basildon</t>
  </si>
  <si>
    <t>Bedford (B)</t>
  </si>
  <si>
    <t>Bedford</t>
  </si>
  <si>
    <t>Braintree</t>
  </si>
  <si>
    <t>Norfolk County</t>
  </si>
  <si>
    <t>Breckland</t>
  </si>
  <si>
    <t>Brentwood</t>
  </si>
  <si>
    <t>Broadland</t>
  </si>
  <si>
    <t>Hertfordshire County</t>
  </si>
  <si>
    <t>Broxbourne</t>
  </si>
  <si>
    <t>Cambridgeshire County</t>
  </si>
  <si>
    <t>Cambridge</t>
  </si>
  <si>
    <t>Castle Point</t>
  </si>
  <si>
    <t>Central Bedfordshire</t>
  </si>
  <si>
    <t>Chelmsford</t>
  </si>
  <si>
    <t>City of Peterborough (B)</t>
  </si>
  <si>
    <t>City of Peterborough</t>
  </si>
  <si>
    <t>Colchester</t>
  </si>
  <si>
    <t>Dacorum</t>
  </si>
  <si>
    <t>East Cambridgeshire</t>
  </si>
  <si>
    <t>East Hertfordshire</t>
  </si>
  <si>
    <t>Epping Forest</t>
  </si>
  <si>
    <t>Fenland</t>
  </si>
  <si>
    <t>Forest Heath</t>
  </si>
  <si>
    <t>Great Yarmouth</t>
  </si>
  <si>
    <t>Harlow</t>
  </si>
  <si>
    <t>Hertsmere</t>
  </si>
  <si>
    <t>Huntingdonshire</t>
  </si>
  <si>
    <t>Ipswich</t>
  </si>
  <si>
    <t>King's Lynn and West Norfolk</t>
  </si>
  <si>
    <t>Luton (B)</t>
  </si>
  <si>
    <t>Luton</t>
  </si>
  <si>
    <t>Maldon</t>
  </si>
  <si>
    <t>Mid Suffolk</t>
  </si>
  <si>
    <t>North Hertfordshire</t>
  </si>
  <si>
    <t>North Norfolk</t>
  </si>
  <si>
    <t>Norwich</t>
  </si>
  <si>
    <t>Rochford</t>
  </si>
  <si>
    <t>South Cambridgeshire</t>
  </si>
  <si>
    <t>South Norfolk</t>
  </si>
  <si>
    <t>Southend-on-Sea (B)</t>
  </si>
  <si>
    <t>Southend-on-Sea</t>
  </si>
  <si>
    <t>St. Albans</t>
  </si>
  <si>
    <t>St. Edmundsbury</t>
  </si>
  <si>
    <t>Stevenage</t>
  </si>
  <si>
    <t>Suffolk Coastal</t>
  </si>
  <si>
    <t>Tendring</t>
  </si>
  <si>
    <t>Three Rivers</t>
  </si>
  <si>
    <t>Thurrock (B)</t>
  </si>
  <si>
    <t>Thurrock</t>
  </si>
  <si>
    <t>Uttlesford</t>
  </si>
  <si>
    <t>Watford</t>
  </si>
  <si>
    <t>Waveney</t>
  </si>
  <si>
    <t>Welwyn Hatfield</t>
  </si>
  <si>
    <t>London</t>
  </si>
  <si>
    <t>Greater London Authority</t>
  </si>
  <si>
    <t>Barking and Dagenham</t>
  </si>
  <si>
    <t>Barnet</t>
  </si>
  <si>
    <t>Bexley</t>
  </si>
  <si>
    <t>Brent</t>
  </si>
  <si>
    <t>Bromley</t>
  </si>
  <si>
    <t>Camden</t>
  </si>
  <si>
    <t>City and County of the City of London</t>
  </si>
  <si>
    <t>City of Westminster</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</si>
  <si>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</si>
  <si>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</si>
  <si>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</si>
  <si>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</si>
  <si>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</si>
  <si>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</si>
  <si>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</si>
  <si>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</si>
  <si>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</si>
  <si>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</si>
  <si>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</si>
  <si>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</si>
  <si>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</si>
  <si>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</si>
  <si>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</si>
  <si>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</si>
  <si>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</si>
  <si>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</si>
  <si>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</si>
  <si>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</si>
  <si>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</si>
  <si>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</si>
  <si>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</si>
  <si>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</si>
  <si>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</si>
  <si>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North East</t>
  </si>
  <si>
    <t>County Durham</t>
  </si>
  <si>
    <t>Darlington (B)</t>
  </si>
  <si>
    <t>Darlington</t>
  </si>
  <si>
    <t>Gateshead District (B)</t>
  </si>
  <si>
    <t>Gateshead</t>
  </si>
  <si>
    <t>Hartlepool (B)</t>
  </si>
  <si>
    <t>Hartlepool</t>
  </si>
  <si>
    <t>Middlesbrough (B)</t>
  </si>
  <si>
    <t>Middlesbrough</t>
  </si>
  <si>
    <t>Newcastle upon Tyne District (B)</t>
  </si>
  <si>
    <t>Newcastle upon Tyne</t>
  </si>
  <si>
    <t>North Tyneside District (B)</t>
  </si>
  <si>
    <t>North Tyneside</t>
  </si>
  <si>
    <t>Northumberland</t>
  </si>
  <si>
    <t>Redcar and Cleveland (B)</t>
  </si>
  <si>
    <t>Redcar and Cleveland</t>
  </si>
  <si>
    <t>South Tyneside District (B)</t>
  </si>
  <si>
    <t>South Tyneside</t>
  </si>
  <si>
    <t>Stockton-on-Tees (B)</t>
  </si>
  <si>
    <t>Stockton-on-Tees</t>
  </si>
  <si>
    <t>Sunderland District (B)</t>
  </si>
  <si>
    <t>Sunderland</t>
  </si>
  <si>
    <t>North West</t>
  </si>
  <si>
    <t>Cumbria County</t>
  </si>
  <si>
    <t>Allerdale</t>
  </si>
  <si>
    <t>Barrow-in-Furness</t>
  </si>
  <si>
    <t>Blackburn with Darwen (B)</t>
  </si>
  <si>
    <t>Blackburn with Darwen</t>
  </si>
  <si>
    <t>Blackpool (B)</t>
  </si>
  <si>
    <t>Blackpool</t>
  </si>
  <si>
    <t>Bolton District (B)</t>
  </si>
  <si>
    <t>Bolton</t>
  </si>
  <si>
    <t>Lancashire County</t>
  </si>
  <si>
    <t>Burnley</t>
  </si>
  <si>
    <t>Bury District (B)</t>
  </si>
  <si>
    <t>Bury</t>
  </si>
  <si>
    <t>Carlisle</t>
  </si>
  <si>
    <t>Cheshire East (B)</t>
  </si>
  <si>
    <t>Cheshire East</t>
  </si>
  <si>
    <t>Cheshire West and Chester (B)</t>
  </si>
  <si>
    <t>Cheshire West and Chester</t>
  </si>
  <si>
    <t>Chorley</t>
  </si>
  <si>
    <t>Copeland</t>
  </si>
  <si>
    <t>Eden</t>
  </si>
  <si>
    <t>Fylde</t>
  </si>
  <si>
    <t>Halton (B)</t>
  </si>
  <si>
    <t>Halton</t>
  </si>
  <si>
    <t>Hyndburn</t>
  </si>
  <si>
    <t>Knowsley District (B)</t>
  </si>
  <si>
    <t>Knowsley</t>
  </si>
  <si>
    <t>Lancaster</t>
  </si>
  <si>
    <t>Liverpool District (B)</t>
  </si>
  <si>
    <t>Liverpool</t>
  </si>
  <si>
    <t>Manchester District (B)</t>
  </si>
  <si>
    <t>Manchester</t>
  </si>
  <si>
    <t>Oldham District (B)</t>
  </si>
  <si>
    <t>Oldham</t>
  </si>
  <si>
    <t>Pendle</t>
  </si>
  <si>
    <t>Preston</t>
  </si>
  <si>
    <t>Ribble Valley</t>
  </si>
  <si>
    <t>Rochdale District (B)</t>
  </si>
  <si>
    <t>Rochdale</t>
  </si>
  <si>
    <t>Rossendale</t>
  </si>
  <si>
    <t>Salford District (B)</t>
  </si>
  <si>
    <t>Salford</t>
  </si>
  <si>
    <t>Sefton District (B)</t>
  </si>
  <si>
    <t>Sefton</t>
  </si>
  <si>
    <t>South Lakeland</t>
  </si>
  <si>
    <t>South Ribble</t>
  </si>
  <si>
    <t>St Helens District (B)</t>
  </si>
  <si>
    <t>St. Helens</t>
  </si>
  <si>
    <t>Stockport District (B)</t>
  </si>
  <si>
    <t>Stockport</t>
  </si>
  <si>
    <t>Tameside District (B)</t>
  </si>
  <si>
    <t>Tameside</t>
  </si>
  <si>
    <t>Trafford District (B)</t>
  </si>
  <si>
    <t>Trafford</t>
  </si>
  <si>
    <t>Warrington (B)</t>
  </si>
  <si>
    <t>Warrington</t>
  </si>
  <si>
    <t>West Lancashire</t>
  </si>
  <si>
    <t>Wigan District (B)</t>
  </si>
  <si>
    <t>Wigan</t>
  </si>
  <si>
    <t>Wirral District (B)</t>
  </si>
  <si>
    <t>Wirral</t>
  </si>
  <si>
    <t>Wyre</t>
  </si>
  <si>
    <t>South East</t>
  </si>
  <si>
    <t>West Sussex County</t>
  </si>
  <si>
    <t>Adur</t>
  </si>
  <si>
    <t>Arun</t>
  </si>
  <si>
    <t>Kent County</t>
  </si>
  <si>
    <t>Ashford</t>
  </si>
  <si>
    <t>Buckinghamshire County</t>
  </si>
  <si>
    <t>Aylesbury Vale</t>
  </si>
  <si>
    <t>Hampshire County</t>
  </si>
  <si>
    <t>Basingstoke and Deane</t>
  </si>
  <si>
    <t>Bracknell Forest (B)</t>
  </si>
  <si>
    <t>Bracknell Forest</t>
  </si>
  <si>
    <t>Canterbury</t>
  </si>
  <si>
    <t>Oxfordshire County</t>
  </si>
  <si>
    <t>Cherwell</t>
  </si>
  <si>
    <t>Chichester</t>
  </si>
  <si>
    <t>Chiltern</t>
  </si>
  <si>
    <t>City of Portsmouth (B)</t>
  </si>
  <si>
    <t>City of Portsmouth</t>
  </si>
  <si>
    <t>City of Southampton (B)</t>
  </si>
  <si>
    <t>City of Southampton</t>
  </si>
  <si>
    <t>Crawley</t>
  </si>
  <si>
    <t>Dartford</t>
  </si>
  <si>
    <t>Dover</t>
  </si>
  <si>
    <t>East Hampshire</t>
  </si>
  <si>
    <t>East Sussex County</t>
  </si>
  <si>
    <t>Eastbourne</t>
  </si>
  <si>
    <t>Eastleigh</t>
  </si>
  <si>
    <t>Surrey County</t>
  </si>
  <si>
    <t>Elmbridge</t>
  </si>
  <si>
    <t>Epsom and Ewell</t>
  </si>
  <si>
    <t>Fareham</t>
  </si>
  <si>
    <t>Gosport</t>
  </si>
  <si>
    <t>Gravesham</t>
  </si>
  <si>
    <t>Guildford</t>
  </si>
  <si>
    <t>Hart</t>
  </si>
  <si>
    <t>Hastings</t>
  </si>
  <si>
    <t>Havant</t>
  </si>
  <si>
    <t>Horsham</t>
  </si>
  <si>
    <t>Isle of Wight</t>
  </si>
  <si>
    <t>Lewes</t>
  </si>
  <si>
    <t>Maidstone</t>
  </si>
  <si>
    <t>Medway (B)</t>
  </si>
  <si>
    <t>Medway</t>
  </si>
  <si>
    <t>Mid Sussex</t>
  </si>
  <si>
    <t>Milton Keynes (B)</t>
  </si>
  <si>
    <t>Milton Keynes</t>
  </si>
  <si>
    <t>Mole Valley</t>
  </si>
  <si>
    <t>New Forest</t>
  </si>
  <si>
    <t>Oxford</t>
  </si>
  <si>
    <t>Reading (B)</t>
  </si>
  <si>
    <t>Reading</t>
  </si>
  <si>
    <t>Reigate and Banstead</t>
  </si>
  <si>
    <t>Rother</t>
  </si>
  <si>
    <t>Runnymede</t>
  </si>
  <si>
    <t>Rushmoor</t>
  </si>
  <si>
    <t>Sevenoaks</t>
  </si>
  <si>
    <t>Shepway</t>
  </si>
  <si>
    <t>Slough (B)</t>
  </si>
  <si>
    <t>Slough</t>
  </si>
  <si>
    <t>South Bucks</t>
  </si>
  <si>
    <t>South Oxfordshire</t>
  </si>
  <si>
    <t>Spelthorne</t>
  </si>
  <si>
    <t>Surrey Heath</t>
  </si>
  <si>
    <t>Swale</t>
  </si>
  <si>
    <t>Tandridge</t>
  </si>
  <si>
    <t>Test Valley</t>
  </si>
  <si>
    <t>Thanet</t>
  </si>
  <si>
    <t>The City of Brighton and Hove (B)</t>
  </si>
  <si>
    <t>The City of Brighton and Hove</t>
  </si>
  <si>
    <t>Tonbridge and Malling</t>
  </si>
  <si>
    <t>Tunbridge Wells</t>
  </si>
  <si>
    <t>Vale of White Horse</t>
  </si>
  <si>
    <t>Waverley</t>
  </si>
  <si>
    <t>Wealden</t>
  </si>
  <si>
    <t>West Berkshire</t>
  </si>
  <si>
    <t>West Oxfordshire</t>
  </si>
  <si>
    <t>Winchester</t>
  </si>
  <si>
    <t>Windsor and Maidenhead (B)</t>
  </si>
  <si>
    <t>Windsor and Maidenhead</t>
  </si>
  <si>
    <t>Woking</t>
  </si>
  <si>
    <t>Wokingham (B)</t>
  </si>
  <si>
    <t>Wokingham</t>
  </si>
  <si>
    <t>Worthing</t>
  </si>
  <si>
    <t>Wycombe</t>
  </si>
  <si>
    <t>South West</t>
  </si>
  <si>
    <t>Bath and North East Somerset</t>
  </si>
  <si>
    <t>Bournemouth (B)</t>
  </si>
  <si>
    <t>Bournemouth</t>
  </si>
  <si>
    <t>Gloucestershire County</t>
  </si>
  <si>
    <t>Cheltenham</t>
  </si>
  <si>
    <t>Dorset County</t>
  </si>
  <si>
    <t>Christchurch</t>
  </si>
  <si>
    <t>City of Bristol (B)</t>
  </si>
  <si>
    <t>City of Bristol</t>
  </si>
  <si>
    <t>City of Plymouth (B)</t>
  </si>
  <si>
    <t>City of Plymouth</t>
  </si>
  <si>
    <t>Cornwall</t>
  </si>
  <si>
    <t>Cotswold</t>
  </si>
  <si>
    <t>Devon County</t>
  </si>
  <si>
    <t>East Devon</t>
  </si>
  <si>
    <t>East Dorset</t>
  </si>
  <si>
    <t>Exeter</t>
  </si>
  <si>
    <t>Forest of Dean</t>
  </si>
  <si>
    <t>Gloucester</t>
  </si>
  <si>
    <t>Isles of Scilly</t>
  </si>
  <si>
    <t>Somerset County</t>
  </si>
  <si>
    <t>Mendip</t>
  </si>
  <si>
    <t>Mid Devon</t>
  </si>
  <si>
    <t>North Devon</t>
  </si>
  <si>
    <t>North Dorset</t>
  </si>
  <si>
    <t>North Somerset</t>
  </si>
  <si>
    <t>Poole (B)</t>
  </si>
  <si>
    <t>Poole</t>
  </si>
  <si>
    <t>Purbeck</t>
  </si>
  <si>
    <t>Sedgemoor</t>
  </si>
  <si>
    <t>South Gloucestershire</t>
  </si>
  <si>
    <t>South Hams</t>
  </si>
  <si>
    <t>South Somerset</t>
  </si>
  <si>
    <t>Stroud</t>
  </si>
  <si>
    <t>Swindon (B)</t>
  </si>
  <si>
    <t>Swindon</t>
  </si>
  <si>
    <t>Taunton Deane</t>
  </si>
  <si>
    <t>Teignbridge</t>
  </si>
  <si>
    <t>Tewkesbury</t>
  </si>
  <si>
    <t>Torbay (B)</t>
  </si>
  <si>
    <t>Torbay</t>
  </si>
  <si>
    <t>Torridge</t>
  </si>
  <si>
    <t>West Devon</t>
  </si>
  <si>
    <t>West Dorset</t>
  </si>
  <si>
    <t>West Somerset</t>
  </si>
  <si>
    <t>Weymouth and Portland</t>
  </si>
  <si>
    <t>Wiltshire</t>
  </si>
  <si>
    <t>West Midlands</t>
  </si>
  <si>
    <t>Birmingham District (B)</t>
  </si>
  <si>
    <t>Birmingham</t>
  </si>
  <si>
    <t>Worcestershire County</t>
  </si>
  <si>
    <t>Bromsgrove</t>
  </si>
  <si>
    <t>Staffordshire County</t>
  </si>
  <si>
    <t>Cannock Chase</t>
  </si>
  <si>
    <t>City of Stoke-on-Trent (B)</t>
  </si>
  <si>
    <t>City of Stoke-on-Trent</t>
  </si>
  <si>
    <t>City of Wolverhampton District (B)</t>
  </si>
  <si>
    <t>City of Wolverhampton</t>
  </si>
  <si>
    <t>County of Herefordshire</t>
  </si>
  <si>
    <t>Coventry District (B)</t>
  </si>
  <si>
    <t>Coventry</t>
  </si>
  <si>
    <t>Dudley District (B)</t>
  </si>
  <si>
    <t>Dudley</t>
  </si>
  <si>
    <t>East Staffordshire</t>
  </si>
  <si>
    <t>Lichfield</t>
  </si>
  <si>
    <t>Malvern Hills</t>
  </si>
  <si>
    <t>Newcastle-under-Lyme</t>
  </si>
  <si>
    <t>Warwickshire County</t>
  </si>
  <si>
    <t>North Warwickshire</t>
  </si>
  <si>
    <t>Nuneaton and Bedworth</t>
  </si>
  <si>
    <t>Redditch</t>
  </si>
  <si>
    <t>Rugby</t>
  </si>
  <si>
    <t>Sandwell District (B)</t>
  </si>
  <si>
    <t>Sandwell</t>
  </si>
  <si>
    <t>Shropshire</t>
  </si>
  <si>
    <t>Solihull District (B)</t>
  </si>
  <si>
    <t>Solihull</t>
  </si>
  <si>
    <t>South Staffordshire</t>
  </si>
  <si>
    <t>Stafford</t>
  </si>
  <si>
    <t>Staffordshire Moorlands</t>
  </si>
  <si>
    <t>Stratford-on-Avon</t>
  </si>
  <si>
    <t>Tamworth</t>
  </si>
  <si>
    <t>Telford and Wrekin (B)</t>
  </si>
  <si>
    <t>Telford and Wrekin</t>
  </si>
  <si>
    <t>Walsall District (B)</t>
  </si>
  <si>
    <t>Walsall</t>
  </si>
  <si>
    <t>Warwick</t>
  </si>
  <si>
    <t>Worcester</t>
  </si>
  <si>
    <t>Wychavon</t>
  </si>
  <si>
    <t>Wyre Forest</t>
  </si>
  <si>
    <t>Yorkshire</t>
  </si>
  <si>
    <t>Barnsley District (B)</t>
  </si>
  <si>
    <t>Barnsley</t>
  </si>
  <si>
    <t>Bradford District (B)</t>
  </si>
  <si>
    <t>Bradford</t>
  </si>
  <si>
    <t>Calderdale District (B)</t>
  </si>
  <si>
    <t>Calderdale</t>
  </si>
  <si>
    <t>City of Kingston upon Hull (B)</t>
  </si>
  <si>
    <t>City of Kingston upon Hull</t>
  </si>
  <si>
    <t>North Yorkshire County</t>
  </si>
  <si>
    <t>Craven</t>
  </si>
  <si>
    <t>Doncaster District (B)</t>
  </si>
  <si>
    <t>Doncaster</t>
  </si>
  <si>
    <t>East Riding of Yorkshire</t>
  </si>
  <si>
    <t>Hambleton</t>
  </si>
  <si>
    <t>Harrogate</t>
  </si>
  <si>
    <t>Kirklees District (B)</t>
  </si>
  <si>
    <t>Kirklees</t>
  </si>
  <si>
    <t>Leeds District (B)</t>
  </si>
  <si>
    <t>Leeds</t>
  </si>
  <si>
    <t>North East Lincolnshire (B)</t>
  </si>
  <si>
    <t>North East Lincolnshire</t>
  </si>
  <si>
    <t>North Lincolnshire (B)</t>
  </si>
  <si>
    <t>North Lincolnshire</t>
  </si>
  <si>
    <t>Richmondshire</t>
  </si>
  <si>
    <t>Rotherham District (B)</t>
  </si>
  <si>
    <t>Rotherham</t>
  </si>
  <si>
    <t>Ryedale</t>
  </si>
  <si>
    <t>Scarborough</t>
  </si>
  <si>
    <t>Selby</t>
  </si>
  <si>
    <t>Sheffield District (B)</t>
  </si>
  <si>
    <t>Sheffield</t>
  </si>
  <si>
    <t>Wakefield District (B)</t>
  </si>
  <si>
    <t>Wakefield</t>
  </si>
  <si>
    <t>York (B)</t>
  </si>
  <si>
    <t>York</t>
  </si>
  <si>
    <t>Buildings or structures</t>
  </si>
  <si>
    <t>Places of worship</t>
  </si>
  <si>
    <t xml:space="preserve">Archaeology </t>
  </si>
  <si>
    <t xml:space="preserve">Parks &amp; gardens </t>
  </si>
  <si>
    <t>Battlefields</t>
  </si>
  <si>
    <t>Wreck sites</t>
  </si>
  <si>
    <t>Conservation areas</t>
  </si>
  <si>
    <t>total HAR</t>
  </si>
  <si>
    <t>% of HLF spend</t>
  </si>
  <si>
    <t>Number of projects funded</t>
  </si>
  <si>
    <t>% of all HLF projects funded</t>
  </si>
  <si>
    <t xml:space="preserve">Applications </t>
  </si>
  <si>
    <t>Success rate (approx)</t>
  </si>
  <si>
    <t>Value of grant requested (£ million)</t>
  </si>
  <si>
    <t>Change from last year</t>
  </si>
  <si>
    <t>Source: Historic England</t>
  </si>
  <si>
    <t>Conservation areas 2016</t>
  </si>
  <si>
    <t>Heritage at Risk (HAR)</t>
  </si>
  <si>
    <t>NORTH EAST</t>
  </si>
  <si>
    <t>NORTH WEST</t>
  </si>
  <si>
    <t>-</t>
  </si>
  <si>
    <t>YORKSHIRE AND THE HUMBER</t>
  </si>
  <si>
    <t>WEST MIDLANDS</t>
  </si>
  <si>
    <t>EAST MIDLANDS</t>
  </si>
  <si>
    <t>EAST OF ENGLAND</t>
  </si>
  <si>
    <t>LONDON</t>
  </si>
  <si>
    <t>SOUTH EAST</t>
  </si>
  <si>
    <t>SOUTH WEST</t>
  </si>
  <si>
    <t>Heritage Lottery Fund (HLF)</t>
  </si>
  <si>
    <t>2016 Total Conservation service</t>
  </si>
  <si>
    <t>Increase</t>
  </si>
  <si>
    <t>Advised by Suffolk County Council</t>
  </si>
  <si>
    <t>Advised by Essex County Council (Place Services)</t>
  </si>
  <si>
    <t>Decrease</t>
  </si>
  <si>
    <t>Advised by Norfolk County Council</t>
  </si>
  <si>
    <t>Advised by Hertordshire County Council</t>
  </si>
  <si>
    <t>Advised by Cambridgeshire County Council</t>
  </si>
  <si>
    <t xml:space="preserve">None </t>
  </si>
  <si>
    <t>1 (CBC own archaeological advisor)</t>
  </si>
  <si>
    <t>Advised by Hertfordshire County Council</t>
  </si>
  <si>
    <t>Advised by Central Bedfordshire</t>
  </si>
  <si>
    <t>Advised by Essex CC (Place Services)</t>
  </si>
  <si>
    <t>None</t>
  </si>
  <si>
    <t>Advised by Derbyshire County Council</t>
  </si>
  <si>
    <t>Advised by Nottinghamshire County Council</t>
  </si>
  <si>
    <t>Advised by Leics County Council</t>
  </si>
  <si>
    <t>Advised by Northants County Council</t>
  </si>
  <si>
    <t>Advised by Northants CC but only for large developments</t>
  </si>
  <si>
    <t>Advised by Lincolnshire County Council</t>
  </si>
  <si>
    <t>Advised by the Heritage Trust of Lincolnshire</t>
  </si>
  <si>
    <t>Advised by GLAAS</t>
  </si>
  <si>
    <t>Advised by Durham County Council</t>
  </si>
  <si>
    <t>Advised by Tyne and Wear Specialist Conservation Team, Newcastle</t>
  </si>
  <si>
    <t>Advised by Tees Archaeology</t>
  </si>
  <si>
    <t>Consultant</t>
  </si>
  <si>
    <t>Advised by Cumbria County Council</t>
  </si>
  <si>
    <t>Currently advised by Lancashire Archaeological Advisory Service</t>
  </si>
  <si>
    <t>Advised by Greater Manchester</t>
  </si>
  <si>
    <t>Advised by Cheshire Archaeology Planning Advisory Service</t>
  </si>
  <si>
    <t>Merseyside Environmental Advisory Service</t>
  </si>
  <si>
    <t>Advised by Kent County Council</t>
  </si>
  <si>
    <t>Advised by Buckinghamshire County Council</t>
  </si>
  <si>
    <t>Advised by Hampshire County Council</t>
  </si>
  <si>
    <t>Advised by Berkshire Archaeology</t>
  </si>
  <si>
    <t>Advised by East Sussex County Council</t>
  </si>
  <si>
    <t>Advised by Oxfordshire County Council</t>
  </si>
  <si>
    <t>Advised by Surrey County Council</t>
  </si>
  <si>
    <t>City Council website says the planning service used Southampton City Council for archaeological advice</t>
  </si>
  <si>
    <t>Advised by Dorset County Council</t>
  </si>
  <si>
    <t>Advised by Gloucestershire County Council</t>
  </si>
  <si>
    <t>Advised by Cornwall County Council</t>
  </si>
  <si>
    <t>Advised by Devon County Council</t>
  </si>
  <si>
    <t>Advised by Gloucestershire County Council Consultant for built environment lc</t>
  </si>
  <si>
    <t>Advised by South West Heritage Trust for Somerset Council</t>
  </si>
  <si>
    <t>In house service but if development/search crosses boundary, see also Devon County Council</t>
  </si>
  <si>
    <t>Advised by Wiltshire Council</t>
  </si>
  <si>
    <t>Advised by Glos County Council</t>
  </si>
  <si>
    <t>Advised by Shropshire CC's commercial HE service</t>
  </si>
  <si>
    <t>Advised by Worcestershire County Council</t>
  </si>
  <si>
    <t>Advised by Staffordshire County Council</t>
  </si>
  <si>
    <t>Advised by Warks County Council</t>
  </si>
  <si>
    <t>Occasional advice from Dudley</t>
  </si>
  <si>
    <t>Archaeology service included in Shropshire CC commercial HE service</t>
  </si>
  <si>
    <t>Advised by Wolverhampton</t>
  </si>
  <si>
    <t>Advised by South Yorkshire Archaeology Service</t>
  </si>
  <si>
    <t>Advised by West Yorkshire</t>
  </si>
  <si>
    <t>Advised by North Yorkshire</t>
  </si>
  <si>
    <t>Advised by Humber Archaeology Partnership</t>
  </si>
  <si>
    <t>Heritage Champions, 2016</t>
  </si>
  <si>
    <t>Planning Applications 2016</t>
  </si>
  <si>
    <t>Planning Application change since 2012/13</t>
  </si>
  <si>
    <t>Listed Building Consents2016</t>
  </si>
  <si>
    <t>LBC change since 2012/13</t>
  </si>
  <si>
    <t>Capacity - Employment in LAs</t>
  </si>
  <si>
    <t>Advised by Chichester District Council</t>
  </si>
  <si>
    <t>Total Grant Awarded (£ million)</t>
  </si>
  <si>
    <t>Parks and Gardens applications 2016</t>
  </si>
  <si>
    <t>Yes</t>
  </si>
  <si>
    <t>No</t>
  </si>
  <si>
    <t xml:space="preserve">LOCAL AUTHORITY PROFILES                  </t>
  </si>
  <si>
    <t xml:space="preserve">The Local Authority profiles below provide a summary of key indicators of the historic environment. </t>
  </si>
  <si>
    <r>
      <t xml:space="preserve">The Local Authority Profiles allow </t>
    </r>
    <r>
      <rPr>
        <b/>
        <sz val="11"/>
        <color theme="1"/>
        <rFont val="Calibri"/>
        <family val="2"/>
        <scheme val="minor"/>
      </rPr>
      <t xml:space="preserve">comparisons between two local authorities </t>
    </r>
    <r>
      <rPr>
        <sz val="11"/>
        <color theme="1"/>
        <rFont val="Calibri"/>
        <family val="2"/>
        <scheme val="minor"/>
      </rPr>
      <t>using the drop down lists.</t>
    </r>
  </si>
  <si>
    <t>If you would like to make a comparison with your 'nearest neighbour' then please follow the link below to the CIPFA database for that information:</t>
  </si>
  <si>
    <t>http://www.cipfastats.net/resources/nearestneighbours/profile.asp?view=select&amp;dataset=england</t>
  </si>
  <si>
    <t>Nearest neighbours are those local authorities which most closely relate to each other in terms of demographics, population size, type of authority etc. It does not mean those positioned next to each other geographically.</t>
  </si>
  <si>
    <t>Select local authority form drop list below:</t>
  </si>
  <si>
    <t>Last updated</t>
  </si>
  <si>
    <t>Heritage asset data</t>
  </si>
  <si>
    <t>Number of Scheduled Monuments</t>
  </si>
  <si>
    <t>Number of Conservation Areas</t>
  </si>
  <si>
    <t>Number of World Heritage Sites</t>
  </si>
  <si>
    <t>Number of Registered Battlefields</t>
  </si>
  <si>
    <t>Number of Registerd Battlefields</t>
  </si>
  <si>
    <t>Source: Historic England, data collated from Local Authority websites</t>
  </si>
  <si>
    <t>Heritage at risk</t>
  </si>
  <si>
    <t>Number of Heritage at Risk entries</t>
  </si>
  <si>
    <t>Number of Heritage at Risk assets</t>
  </si>
  <si>
    <t>Archaeology</t>
  </si>
  <si>
    <t>Source: Historic England, Heritage at risk programme</t>
  </si>
  <si>
    <t>Planning data</t>
  </si>
  <si>
    <t>Total planning applications</t>
  </si>
  <si>
    <t>Compared with 2012/13 data</t>
  </si>
  <si>
    <t>Total Listed Building consents</t>
  </si>
  <si>
    <t>Lottery funding</t>
  </si>
  <si>
    <t>Value (£ million)</t>
  </si>
  <si>
    <t>% of total HLF spend</t>
  </si>
  <si>
    <t>No. of applications submitted</t>
  </si>
  <si>
    <t>Source: HLF</t>
  </si>
  <si>
    <t>% success rate of applications</t>
  </si>
  <si>
    <r>
      <rPr>
        <vertAlign val="superscript"/>
        <sz val="8"/>
        <color theme="1"/>
        <rFont val="Calibri"/>
        <family val="2"/>
        <scheme val="minor"/>
      </rPr>
      <t xml:space="preserve">1 </t>
    </r>
    <r>
      <rPr>
        <sz val="8"/>
        <color theme="1"/>
        <rFont val="Calibri"/>
        <family val="2"/>
        <scheme val="minor"/>
      </rPr>
      <t>This figure refers to the number of entries on the national heritage list for England. Be aware that one entry may actually include multiple properties and so the number of individual listed buildings is likely to be much higher than stated.</t>
    </r>
  </si>
  <si>
    <t>Would you like to see more?</t>
  </si>
  <si>
    <r>
      <t>·    </t>
    </r>
    <r>
      <rPr>
        <b/>
        <sz val="11"/>
        <color theme="1"/>
        <rFont val="Calibri"/>
        <family val="2"/>
        <scheme val="minor"/>
      </rPr>
      <t xml:space="preserve">     Discovery, identification &amp; understanding: </t>
    </r>
    <r>
      <rPr>
        <sz val="11"/>
        <color theme="1"/>
        <rFont val="Calibri"/>
        <family val="2"/>
        <scheme val="minor"/>
      </rPr>
      <t>Provides indicators on the scale and scope of the historic environment and assets;</t>
    </r>
  </si>
  <si>
    <r>
      <t>·      </t>
    </r>
    <r>
      <rPr>
        <b/>
        <sz val="11"/>
        <color theme="1"/>
        <rFont val="Calibri"/>
        <family val="2"/>
        <scheme val="minor"/>
      </rPr>
      <t>   Constructive conservation and sustainable management:</t>
    </r>
    <r>
      <rPr>
        <sz val="11"/>
        <color theme="1"/>
        <rFont val="Calibri"/>
        <family val="2"/>
        <scheme val="minor"/>
      </rPr>
      <t xml:space="preserve"> Includes indicators on the overall condition of the historic environment with indicators from the Heritage at Risk programme and data on managing the historic environment including  planning statistics;</t>
    </r>
  </si>
  <si>
    <r>
      <t xml:space="preserve">·         </t>
    </r>
    <r>
      <rPr>
        <b/>
        <sz val="11"/>
        <color theme="1"/>
        <rFont val="Calibri"/>
        <family val="2"/>
        <scheme val="minor"/>
      </rPr>
      <t>Public engagement:</t>
    </r>
    <r>
      <rPr>
        <sz val="11"/>
        <color theme="1"/>
        <rFont val="Calibri"/>
        <family val="2"/>
        <scheme val="minor"/>
      </rPr>
      <t xml:space="preserve"> Presents data on participation in heritage, heritage membership and volunteering in the sector;</t>
    </r>
  </si>
  <si>
    <r>
      <t>·       </t>
    </r>
    <r>
      <rPr>
        <b/>
        <sz val="11"/>
        <color theme="1"/>
        <rFont val="Calibri"/>
        <family val="2"/>
        <scheme val="minor"/>
      </rPr>
      <t xml:space="preserve">  Capacity building: </t>
    </r>
    <r>
      <rPr>
        <sz val="11"/>
        <color theme="1"/>
        <rFont val="Calibri"/>
        <family val="2"/>
        <scheme val="minor"/>
      </rPr>
      <t>Indicators of heritage investments from private, public and voluntary sectors as well as the skills and capacity of the sector;</t>
    </r>
  </si>
  <si>
    <t>DERBYSHIRE COUNTY COUNCIL</t>
  </si>
  <si>
    <t>LEICESTER COUNTY COUNCIL</t>
  </si>
  <si>
    <t>LINCOLNSHIRE COUNTY COUNCIL</t>
  </si>
  <si>
    <t>NORTHAMPTONSHIRE COUNTY COUNCIL</t>
  </si>
  <si>
    <t>NOTTINGHAMSHIRE COUNTY COUNCIL</t>
  </si>
  <si>
    <t>CAMBRIDGESHIRE COUNTY COUNCIL</t>
  </si>
  <si>
    <t>ESSEX COUNTY COUNCIL</t>
  </si>
  <si>
    <t>HERTFORDSHIRE COUNTY COUNCIL</t>
  </si>
  <si>
    <t>NORFOLK COUNTY COUNCIL</t>
  </si>
  <si>
    <t>SUFFOLK COUNTY COUNCIL</t>
  </si>
  <si>
    <t>CUMBRIA COUNTY COUNCIL</t>
  </si>
  <si>
    <t>LANCASHIRE COUNTY COUNCIL</t>
  </si>
  <si>
    <t>BUCKINGHAMSHIRE COUNTY COUNCIL</t>
  </si>
  <si>
    <t>EAST SUSSEX COUNTY COUNCIL</t>
  </si>
  <si>
    <t>HAMPSHIRE COUNTY COUNCIL</t>
  </si>
  <si>
    <t>KENT COUNTY COUNCIL</t>
  </si>
  <si>
    <t>OXFORDSHIRE COUNTY COUNCIL</t>
  </si>
  <si>
    <t>SURREY COUNTY COUNCIL</t>
  </si>
  <si>
    <t>WEST SUSSEX COUNTY COUNCIL</t>
  </si>
  <si>
    <t>DEVON COUNTY COUNCIL</t>
  </si>
  <si>
    <t>DORSET COUNTY COUNCIL</t>
  </si>
  <si>
    <t>GLOUCESTERSHIRE COUNTY COUNCIL</t>
  </si>
  <si>
    <t>SOMERSET COUNTY COUNCIL</t>
  </si>
  <si>
    <t>STAFFORDSHIRE COUNTY COUNCIL</t>
  </si>
  <si>
    <t>WARWICKSHIRE COUNTY COUNCIL</t>
  </si>
  <si>
    <t>WORCESTERSHIRE COUNTY COUNCIL</t>
  </si>
  <si>
    <t>NORTH YORKSHIRE COUNTY COUNCIL</t>
  </si>
  <si>
    <t>The historic environment 2015/16</t>
  </si>
  <si>
    <t>All figures are for 2016 or financial year 2015/16.</t>
  </si>
  <si>
    <t>The Heritage Counts Heritage Indicators webpage presents heritage indicator datasets according to the five strategic priorities of Heritage 2020:</t>
  </si>
  <si>
    <t>These spreadsheets can be accessed here: https://historicengland.org.uk/research/heritage-counts/indicator-data/</t>
  </si>
  <si>
    <r>
      <t xml:space="preserve">We would welcome any other suggestions of information that would be useful in the profiles. Please contact us at: </t>
    </r>
    <r>
      <rPr>
        <b/>
        <sz val="11"/>
        <color theme="1"/>
        <rFont val="Calibri"/>
        <family val="2"/>
        <scheme val="minor"/>
      </rPr>
      <t>Heritage-Counts@HistoricEngland.org.uk</t>
    </r>
    <r>
      <rPr>
        <sz val="11"/>
        <color theme="1"/>
        <rFont val="Calibri"/>
        <family val="2"/>
        <scheme val="minor"/>
      </rPr>
      <t xml:space="preserve"> </t>
    </r>
  </si>
  <si>
    <t>Source: Historic England, The National Heritage List for England (NHLE), 2016</t>
  </si>
  <si>
    <t>Source: DCLG, Planning statistics; The Garden Trust</t>
  </si>
  <si>
    <t>Parks &amp; Gardens</t>
  </si>
  <si>
    <t>Number of Registered Parks and Gardens</t>
  </si>
  <si>
    <t>Heritage Champions</t>
  </si>
  <si>
    <t>HLF funding and resources 1994/95 to 2015/16</t>
  </si>
  <si>
    <r>
      <rPr>
        <vertAlign val="superscript"/>
        <sz val="8"/>
        <color theme="1"/>
        <rFont val="Calibri"/>
        <family val="2"/>
        <scheme val="minor"/>
      </rPr>
      <t xml:space="preserve">2 </t>
    </r>
    <r>
      <rPr>
        <sz val="8"/>
        <color theme="1"/>
        <rFont val="Calibri"/>
        <family val="2"/>
        <scheme val="minor"/>
      </rPr>
      <t>A Heritage Champion can be a figure head for heritage protection and promotion. Through their status as local Councillors, they can argue for the importance of heritage issues within the authority and raise the profile of specific loan schemes.</t>
    </r>
  </si>
  <si>
    <r>
      <t>Total Parks and Gardens consents</t>
    </r>
    <r>
      <rPr>
        <b/>
        <vertAlign val="superscript"/>
        <sz val="11"/>
        <color theme="1"/>
        <rFont val="Calibri"/>
        <family val="2"/>
        <scheme val="minor"/>
      </rPr>
      <t>3</t>
    </r>
  </si>
  <si>
    <r>
      <t>Heritage Champions</t>
    </r>
    <r>
      <rPr>
        <b/>
        <vertAlign val="superscript"/>
        <sz val="11"/>
        <color theme="1"/>
        <rFont val="Calibri"/>
        <family val="2"/>
        <scheme val="minor"/>
      </rPr>
      <t>2</t>
    </r>
  </si>
  <si>
    <r>
      <t>Number of Listed Buildings</t>
    </r>
    <r>
      <rPr>
        <b/>
        <vertAlign val="superscript"/>
        <sz val="11"/>
        <color theme="1"/>
        <rFont val="Calibri"/>
        <family val="2"/>
        <scheme val="minor"/>
      </rPr>
      <t>1</t>
    </r>
  </si>
  <si>
    <r>
      <rPr>
        <vertAlign val="superscript"/>
        <sz val="8"/>
        <color theme="1"/>
        <rFont val="Calibri"/>
        <family val="2"/>
        <scheme val="minor"/>
      </rPr>
      <t xml:space="preserve">3 </t>
    </r>
    <r>
      <rPr>
        <sz val="8"/>
        <color theme="1"/>
        <rFont val="Calibri"/>
        <family val="2"/>
        <scheme val="minor"/>
      </rPr>
      <t>All planning applications affecting registered parks and gardens must be sent to The Gardens Trust. To find out more please go to http://www.thegardenstrust.org/. The Garden Trust believes that there are many planning applications relating to Registered historic parks and gardens that are not reported to the Trust. Therefore these numbers are minimum figures.</t>
    </r>
  </si>
  <si>
    <t>The indicators above are only a small proportion of the historic environment indicators collected as part of the Heritage Counts Heritage Indicators</t>
  </si>
  <si>
    <r>
      <t>·       </t>
    </r>
    <r>
      <rPr>
        <b/>
        <sz val="11"/>
        <color theme="1"/>
        <rFont val="Calibri"/>
        <family val="2"/>
        <scheme val="minor"/>
      </rPr>
      <t xml:space="preserve">  Helping things to happen: </t>
    </r>
    <r>
      <rPr>
        <sz val="11"/>
        <color theme="1"/>
        <rFont val="Calibri"/>
        <family val="2"/>
        <scheme val="minor"/>
      </rPr>
      <t>Indicators of the importance of guardianship including data from Building Preservation Trusts.</t>
    </r>
  </si>
  <si>
    <t>Images © Historic England</t>
  </si>
  <si>
    <t>Conservation staff</t>
  </si>
  <si>
    <t>Archaeology staff</t>
  </si>
  <si>
    <t>Source: IHBC ,ALGAO, Historic England</t>
  </si>
  <si>
    <r>
      <t>Local Authority Historic Environment Staff</t>
    </r>
    <r>
      <rPr>
        <b/>
        <vertAlign val="superscript"/>
        <sz val="11"/>
        <color indexed="8"/>
        <rFont val="Calibri"/>
        <family val="2"/>
      </rPr>
      <t xml:space="preserve"> 4</t>
    </r>
  </si>
  <si>
    <r>
      <rPr>
        <vertAlign val="superscript"/>
        <sz val="8"/>
        <color theme="1"/>
        <rFont val="Calibri"/>
        <family val="2"/>
        <scheme val="minor"/>
      </rPr>
      <t>4</t>
    </r>
    <r>
      <rPr>
        <sz val="8"/>
        <color theme="1"/>
        <rFont val="Calibri"/>
        <family val="2"/>
        <scheme val="minor"/>
      </rPr>
      <t>Note the advice accessed by authorities can be provided by other authorities and so is not recorded in individual profiles. This is particularly true of archaeology advice.</t>
    </r>
  </si>
  <si>
    <t>Compared with 2014/15</t>
  </si>
  <si>
    <t>2016 Archaeology Service total</t>
  </si>
  <si>
    <t>Advised by Herts CC</t>
  </si>
  <si>
    <t>Same</t>
  </si>
  <si>
    <t>unchanged</t>
  </si>
  <si>
    <t>Decreased</t>
  </si>
  <si>
    <t>Increased</t>
  </si>
  <si>
    <t>Unchanged</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</si>
</sst>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4" formatCode="_-&quot;£&quot;* #,##0.00_-;\-&quot;£&quot;* #,##0.00_-;_-&quot;£&quot;* &quot;-&quot;??_-;_-@_-"/>
    <numFmt numFmtId="43" formatCode="_-* #,##0.00_-;\-* #,##0.00_-;_-* &quot;-&quot;??_-;_-@_-"/>
    <numFmt numFmtId="164" formatCode="_(* #,##0.00_);_(* \(#,##0.00\);_(* &quot;-&quot;??_);_(@_)"/>
    <numFmt numFmtId="165" formatCode="_-* #,##0.00\ _D_M_-;\-* #,##0.00\ _D_M_-;_-* &quot;-&quot;??\ _D_M_-;_-@_-"/>
    <numFmt numFmtId="166" formatCode="[&gt;0.5]#,##0;[&lt;-0.5]\-#,##0;\-"/>
    <numFmt numFmtId="167" formatCode="#,##0_);;&quot;- &quot;_);@_)\ "/>
    <numFmt numFmtId="168" formatCode="_(General"/>
    <numFmt numFmtId="169" formatCode="0.0"/>
    <numFmt numFmtId="170" formatCode="General_)"/>
    <numFmt numFmtId="171" formatCode="0.000"/>
    <numFmt numFmtId="172" formatCode="0.0000"/>
    <numFmt numFmtId="173" formatCode="#,##0.0_-;\(#,##0.0\);_-* &quot;-&quot;??_-"/>
    <numFmt numFmtId="174" formatCode="&quot;to &quot;0.0000;&quot;to &quot;\-0.0000;&quot;to 0&quot;"/>
    <numFmt numFmtId="175" formatCode="_-[$€-2]* #,##0.00_-;\-[$€-2]* #,##0.00_-;_-[$€-2]* &quot;-&quot;??_-"/>
    <numFmt numFmtId="176" formatCode="#,##0;\-#,##0;\-"/>
    <numFmt numFmtId="177" formatCode="#\ ##0"/>
    <numFmt numFmtId="178" formatCode="[&lt;0.0001]&quot;&lt;0.0001&quot;;0.0000"/>
    <numFmt numFmtId="179" formatCode="#,##0.0,,;\-#,##0.0,,;\-"/>
    <numFmt numFmtId="180" formatCode="#,##0,;\-#,##0,;\-"/>
    <numFmt numFmtId="181" formatCode="0.0%;\-0.0%;\-"/>
    <numFmt numFmtId="182" formatCode="#,##0.0,,;\-#,##0.0,,"/>
    <numFmt numFmtId="183" formatCode="#,##0,;\-#,##0,"/>
    <numFmt numFmtId="184" formatCode="0.0%;\-0.0%"/>
    <numFmt numFmtId="185" formatCode="0.0%"/>
    <numFmt numFmtId="186" formatCode="&quot;£&quot;#,##0"/>
    <numFmt numFmtId="187" formatCode="[$-F800]dddd\,\ mmmm\ dd\,\ yyyy"/>
  </numFmts>
  <fonts count="124">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4"/>
      <name val="Arial"/>
      <family val="2"/>
    </font>
    <font>
      <b/>
      <sz val="10"/>
      <name val="Arial"/>
      <family val="2"/>
    </font>
    <font>
      <sz val="10"/>
      <name val="Arial"/>
      <family val="2"/>
    </font>
    <font>
      <sz val="8"/>
      <color theme="1"/>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sz val="8"/>
      <name val="Arial"/>
      <family val="2"/>
    </font>
    <font>
      <b/>
      <sz val="8"/>
      <color indexed="8"/>
      <name val="MS Sans Serif"/>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name val="Helvetica"/>
    </font>
    <font>
      <sz val="9"/>
      <name val="Times"/>
      <family val="1"/>
    </font>
    <font>
      <sz val="10"/>
      <color indexed="8"/>
      <name val="MS Sans Serif"/>
      <family val="2"/>
    </font>
    <font>
      <sz val="8"/>
      <name val="CG Times"/>
    </font>
    <font>
      <sz val="8.5"/>
      <color indexed="8"/>
      <name val="MS Sans Serif"/>
      <family val="2"/>
    </font>
    <font>
      <i/>
      <sz val="11"/>
      <color indexed="23"/>
      <name val="Calibri"/>
      <family val="2"/>
    </font>
    <font>
      <sz val="8"/>
      <color indexed="8"/>
      <name val="Arial"/>
      <family val="2"/>
    </font>
    <font>
      <sz val="10"/>
      <color indexed="8"/>
      <name val="Arial"/>
      <family val="2"/>
    </font>
    <font>
      <sz val="10"/>
      <color indexed="8"/>
      <name val="Arial"/>
      <family val="2"/>
      <charset val="238"/>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u/>
      <sz val="10"/>
      <color theme="10"/>
      <name val="Arial"/>
      <family val="2"/>
    </font>
    <font>
      <u/>
      <sz val="10"/>
      <color indexed="12"/>
      <name val="Arial"/>
      <family val="2"/>
    </font>
    <font>
      <u/>
      <sz val="8.5"/>
      <color theme="10"/>
      <name val="Arial"/>
      <family val="2"/>
    </font>
    <font>
      <u/>
      <sz val="6"/>
      <color indexed="12"/>
      <name val="Arial"/>
      <family val="2"/>
    </font>
    <font>
      <u/>
      <sz val="10"/>
      <color indexed="12"/>
      <name val="Helvetica"/>
    </font>
    <font>
      <u/>
      <sz val="10"/>
      <color indexed="12"/>
      <name val="MS Sans Serif"/>
      <family val="2"/>
    </font>
    <font>
      <u/>
      <sz val="7.5"/>
      <color indexed="12"/>
      <name val="Arial"/>
      <family val="2"/>
    </font>
    <font>
      <sz val="11"/>
      <color indexed="62"/>
      <name val="Calibri"/>
      <family val="2"/>
    </font>
    <font>
      <sz val="10"/>
      <color indexed="18"/>
      <name val="Arial"/>
      <family val="2"/>
    </font>
    <font>
      <b/>
      <sz val="8.5"/>
      <color indexed="8"/>
      <name val="MS Sans Serif"/>
      <family val="2"/>
    </font>
    <font>
      <sz val="8"/>
      <name val="Arial"/>
      <family val="2"/>
      <charset val="238"/>
    </font>
    <font>
      <sz val="11"/>
      <color indexed="52"/>
      <name val="Calibri"/>
      <family val="2"/>
    </font>
    <font>
      <sz val="11"/>
      <color indexed="60"/>
      <name val="Calibri"/>
      <family val="2"/>
    </font>
    <font>
      <sz val="10"/>
      <name val="Verdana"/>
      <family val="2"/>
    </font>
    <font>
      <sz val="12"/>
      <name val="Arial"/>
      <family val="2"/>
    </font>
    <font>
      <sz val="10"/>
      <name val="MS Sans Serif"/>
      <family val="2"/>
    </font>
    <font>
      <sz val="10"/>
      <color theme="1"/>
      <name val="Arial"/>
      <family val="2"/>
    </font>
    <font>
      <sz val="8"/>
      <color theme="1"/>
      <name val="Arial"/>
      <family val="2"/>
    </font>
    <font>
      <sz val="12"/>
      <color theme="1"/>
      <name val="Arial"/>
      <family val="2"/>
    </font>
    <font>
      <b/>
      <sz val="11"/>
      <color indexed="63"/>
      <name val="Calibri"/>
      <family val="2"/>
    </font>
    <font>
      <sz val="10"/>
      <name val="Times New Roman"/>
      <family val="1"/>
    </font>
    <font>
      <b/>
      <u/>
      <sz val="10"/>
      <color indexed="8"/>
      <name val="MS Sans Serif"/>
      <family val="2"/>
    </font>
    <font>
      <sz val="8"/>
      <color indexed="8"/>
      <name val="MS Sans Serif"/>
      <family val="2"/>
    </font>
    <font>
      <sz val="7.5"/>
      <color indexed="8"/>
      <name val="MS Sans Serif"/>
      <family val="2"/>
    </font>
    <font>
      <sz val="10"/>
      <name val="Courier"/>
      <family val="3"/>
    </font>
    <font>
      <sz val="11"/>
      <name val="Times New Roman"/>
      <family val="1"/>
    </font>
    <font>
      <b/>
      <sz val="11"/>
      <name val="Times New Roman"/>
      <family val="1"/>
    </font>
    <font>
      <b/>
      <sz val="14"/>
      <name val="Helv"/>
    </font>
    <font>
      <b/>
      <sz val="12"/>
      <name val="Times New Roman"/>
      <family val="1"/>
    </font>
    <font>
      <b/>
      <sz val="12"/>
      <name val="Helv"/>
    </font>
    <font>
      <b/>
      <sz val="12"/>
      <name val="Arial"/>
      <family val="2"/>
    </font>
    <font>
      <b/>
      <sz val="8"/>
      <name val="Arial"/>
      <family val="2"/>
    </font>
    <font>
      <b/>
      <sz val="11"/>
      <color indexed="8"/>
      <name val="Calibri"/>
      <family val="2"/>
    </font>
    <font>
      <b/>
      <sz val="12"/>
      <color indexed="8"/>
      <name val="Arial"/>
      <family val="2"/>
    </font>
    <font>
      <sz val="11"/>
      <color indexed="10"/>
      <name val="Calibri"/>
      <family val="2"/>
    </font>
    <font>
      <b/>
      <sz val="10"/>
      <color indexed="18"/>
      <name val="Arial"/>
      <family val="2"/>
    </font>
    <font>
      <sz val="9"/>
      <name val="Arial"/>
      <family val="2"/>
    </font>
    <font>
      <sz val="10"/>
      <name val="System"/>
      <family val="2"/>
    </font>
    <font>
      <b/>
      <sz val="11"/>
      <color indexed="55"/>
      <name val="Arial"/>
      <family val="2"/>
    </font>
    <font>
      <sz val="11"/>
      <color indexed="10"/>
      <name val="Arial"/>
      <family val="2"/>
    </font>
    <font>
      <sz val="8"/>
      <name val="Times New Roman"/>
      <family val="1"/>
    </font>
    <font>
      <i/>
      <sz val="8"/>
      <name val="Times New Roman"/>
      <family val="1"/>
    </font>
    <font>
      <b/>
      <sz val="9"/>
      <color indexed="18"/>
      <name val="Arial"/>
      <family val="2"/>
    </font>
    <font>
      <b/>
      <sz val="9"/>
      <color indexed="8"/>
      <name val="Arial"/>
      <family val="2"/>
    </font>
    <font>
      <b/>
      <sz val="12"/>
      <color indexed="12"/>
      <name val="Arial"/>
      <family val="2"/>
    </font>
    <font>
      <b/>
      <i/>
      <sz val="12"/>
      <name val="Arial"/>
      <family val="2"/>
    </font>
    <font>
      <i/>
      <sz val="10"/>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6"/>
      <color indexed="23"/>
      <name val="Arial"/>
      <family val="2"/>
    </font>
    <font>
      <sz val="10"/>
      <color indexed="10"/>
      <name val="Arial"/>
      <family val="2"/>
    </font>
    <font>
      <b/>
      <sz val="10"/>
      <name val="Tahoma"/>
      <family val="2"/>
    </font>
    <font>
      <sz val="10"/>
      <name val="Tahoma"/>
      <family val="2"/>
    </font>
    <font>
      <i/>
      <sz val="7"/>
      <name val="Arial"/>
      <family val="2"/>
    </font>
    <font>
      <i/>
      <sz val="8"/>
      <color indexed="12"/>
      <name val="Arial"/>
      <family val="2"/>
    </font>
    <font>
      <i/>
      <sz val="8"/>
      <name val="Arial"/>
      <family val="2"/>
    </font>
    <font>
      <b/>
      <sz val="18"/>
      <name val="Arial"/>
      <family val="2"/>
    </font>
    <font>
      <sz val="30"/>
      <color theme="1"/>
      <name val="Broadway"/>
      <family val="5"/>
    </font>
    <font>
      <sz val="30"/>
      <color theme="1"/>
      <name val="Calibri"/>
      <family val="2"/>
      <scheme val="minor"/>
    </font>
    <font>
      <sz val="22"/>
      <color theme="1"/>
      <name val="Broadway"/>
      <family val="5"/>
    </font>
    <font>
      <sz val="36"/>
      <color theme="1"/>
      <name val="Broadway"/>
      <family val="5"/>
    </font>
    <font>
      <sz val="11"/>
      <color theme="1"/>
      <name val="Aharoni"/>
      <charset val="177"/>
    </font>
    <font>
      <b/>
      <sz val="11"/>
      <color theme="8" tint="-0.499984740745262"/>
      <name val="Calibri"/>
      <family val="2"/>
      <scheme val="minor"/>
    </font>
    <font>
      <b/>
      <sz val="16"/>
      <color theme="8" tint="-0.499984740745262"/>
      <name val="Calibri"/>
      <family val="2"/>
      <scheme val="minor"/>
    </font>
    <font>
      <b/>
      <vertAlign val="superscript"/>
      <sz val="11"/>
      <color theme="1"/>
      <name val="Calibri"/>
      <family val="2"/>
      <scheme val="minor"/>
    </font>
    <font>
      <vertAlign val="superscript"/>
      <sz val="8"/>
      <color theme="1"/>
      <name val="Calibri"/>
      <family val="2"/>
      <scheme val="minor"/>
    </font>
    <font>
      <u/>
      <sz val="11"/>
      <color theme="10"/>
      <name val="Calibri"/>
      <family val="2"/>
      <scheme val="minor"/>
    </font>
    <font>
      <b/>
      <vertAlign val="superscript"/>
      <sz val="11"/>
      <color indexed="8"/>
      <name val="Calibri"/>
      <family val="2"/>
    </font>
  </fonts>
  <fills count="9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44"/>
        <bgColor indexed="8"/>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11"/>
        <bgColor indexed="49"/>
      </patternFill>
    </fill>
    <fill>
      <patternFill patternType="solid">
        <fgColor indexed="10"/>
        <bgColor indexed="60"/>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rgb="FFFFC000"/>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ck">
        <color indexed="63"/>
      </top>
      <bottom/>
      <diagonal/>
    </border>
    <border>
      <left/>
      <right/>
      <top style="thin">
        <color indexed="62"/>
      </top>
      <bottom style="double">
        <color indexed="62"/>
      </bottom>
      <diagonal/>
    </border>
    <border>
      <left/>
      <right/>
      <top/>
      <bottom style="medium">
        <color indexed="18"/>
      </bottom>
      <diagonal/>
    </border>
    <border>
      <left/>
      <right style="thin">
        <color indexed="64"/>
      </right>
      <top/>
      <bottom style="thin">
        <color indexed="64"/>
      </bottom>
      <diagonal/>
    </border>
    <border>
      <left/>
      <right style="medium">
        <color indexed="8"/>
      </right>
      <top/>
      <bottom/>
      <diagonal/>
    </border>
    <border>
      <left/>
      <right style="medium">
        <color indexed="8"/>
      </right>
      <top/>
      <bottom style="medium">
        <color indexed="8"/>
      </bottom>
      <diagonal/>
    </border>
    <border>
      <left/>
      <right/>
      <top/>
      <bottom style="medium">
        <color indexed="8"/>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bottom style="medium">
        <color indexed="64"/>
      </bottom>
      <diagonal/>
    </border>
    <border>
      <left/>
      <right/>
      <top style="thin">
        <color indexed="12"/>
      </top>
      <bottom style="thin">
        <color indexed="12"/>
      </bottom>
      <diagonal/>
    </border>
    <border>
      <left/>
      <right/>
      <top/>
      <bottom style="thin">
        <color indexed="12"/>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s>
  <cellStyleXfs count="2552">
    <xf numFmtId="0" fontId="0" fillId="0" borderId="0"/>
    <xf numFmtId="9" fontId="1" fillId="0" borderId="0" applyFont="0" applyFill="0" applyBorder="0" applyAlignment="0" applyProtection="0"/>
    <xf numFmtId="0" fontId="17" fillId="0" borderId="0"/>
    <xf numFmtId="0" fontId="20" fillId="0" borderId="0"/>
    <xf numFmtId="0" fontId="22" fillId="36"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1" fillId="14" borderId="0" applyNumberFormat="0" applyBorder="0" applyAlignment="0" applyProtection="0"/>
    <xf numFmtId="0" fontId="22" fillId="38" borderId="0" applyNumberFormat="0" applyBorder="0" applyAlignment="0" applyProtection="0"/>
    <xf numFmtId="0" fontId="1" fillId="18" borderId="0" applyNumberFormat="0" applyBorder="0" applyAlignment="0" applyProtection="0"/>
    <xf numFmtId="0" fontId="22" fillId="39" borderId="0" applyNumberFormat="0" applyBorder="0" applyAlignment="0" applyProtection="0"/>
    <xf numFmtId="0" fontId="1" fillId="22" borderId="0" applyNumberFormat="0" applyBorder="0" applyAlignment="0" applyProtection="0"/>
    <xf numFmtId="0" fontId="22" fillId="40" borderId="0" applyNumberFormat="0" applyBorder="0" applyAlignment="0" applyProtection="0"/>
    <xf numFmtId="0" fontId="1" fillId="26" borderId="0" applyNumberFormat="0" applyBorder="0" applyAlignment="0" applyProtection="0"/>
    <xf numFmtId="0" fontId="22" fillId="41" borderId="0" applyNumberFormat="0" applyBorder="0" applyAlignment="0" applyProtection="0"/>
    <xf numFmtId="0" fontId="1" fillId="30" borderId="0" applyNumberFormat="0" applyBorder="0" applyAlignment="0" applyProtection="0"/>
    <xf numFmtId="0" fontId="22" fillId="42" borderId="0" applyNumberFormat="0" applyBorder="0" applyAlignment="0" applyProtection="0"/>
    <xf numFmtId="0" fontId="1" fillId="11" borderId="0" applyNumberFormat="0" applyBorder="0" applyAlignment="0" applyProtection="0"/>
    <xf numFmtId="0" fontId="22" fillId="43" borderId="0" applyNumberFormat="0" applyBorder="0" applyAlignment="0" applyProtection="0"/>
    <xf numFmtId="0" fontId="1" fillId="15" borderId="0" applyNumberFormat="0" applyBorder="0" applyAlignment="0" applyProtection="0"/>
    <xf numFmtId="0" fontId="22" fillId="44" borderId="0" applyNumberFormat="0" applyBorder="0" applyAlignment="0" applyProtection="0"/>
    <xf numFmtId="0" fontId="1" fillId="19" borderId="0" applyNumberFormat="0" applyBorder="0" applyAlignment="0" applyProtection="0"/>
    <xf numFmtId="0" fontId="22" fillId="39" borderId="0" applyNumberFormat="0" applyBorder="0" applyAlignment="0" applyProtection="0"/>
    <xf numFmtId="0" fontId="1" fillId="23" borderId="0" applyNumberFormat="0" applyBorder="0" applyAlignment="0" applyProtection="0"/>
    <xf numFmtId="0" fontId="22" fillId="42"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1" fillId="31" borderId="0" applyNumberFormat="0" applyBorder="0" applyAlignment="0" applyProtection="0"/>
    <xf numFmtId="0" fontId="23" fillId="46" borderId="0" applyNumberFormat="0" applyBorder="0" applyAlignment="0" applyProtection="0"/>
    <xf numFmtId="0" fontId="16" fillId="12" borderId="0" applyNumberFormat="0" applyBorder="0" applyAlignment="0" applyProtection="0"/>
    <xf numFmtId="0" fontId="23" fillId="43" borderId="0" applyNumberFormat="0" applyBorder="0" applyAlignment="0" applyProtection="0"/>
    <xf numFmtId="0" fontId="16" fillId="16" borderId="0" applyNumberFormat="0" applyBorder="0" applyAlignment="0" applyProtection="0"/>
    <xf numFmtId="0" fontId="23" fillId="44" borderId="0" applyNumberFormat="0" applyBorder="0" applyAlignment="0" applyProtection="0"/>
    <xf numFmtId="0" fontId="16" fillId="20" borderId="0" applyNumberFormat="0" applyBorder="0" applyAlignment="0" applyProtection="0"/>
    <xf numFmtId="0" fontId="23" fillId="47" borderId="0" applyNumberFormat="0" applyBorder="0" applyAlignment="0" applyProtection="0"/>
    <xf numFmtId="0" fontId="16" fillId="24" borderId="0" applyNumberFormat="0" applyBorder="0" applyAlignment="0" applyProtection="0"/>
    <xf numFmtId="0" fontId="23" fillId="48" borderId="0" applyNumberFormat="0" applyBorder="0" applyAlignment="0" applyProtection="0"/>
    <xf numFmtId="0" fontId="16" fillId="28" borderId="0" applyNumberFormat="0" applyBorder="0" applyAlignment="0" applyProtection="0"/>
    <xf numFmtId="0" fontId="23" fillId="49" borderId="0" applyNumberFormat="0" applyBorder="0" applyAlignment="0" applyProtection="0"/>
    <xf numFmtId="0" fontId="16" fillId="32" borderId="0" applyNumberFormat="0" applyBorder="0" applyAlignment="0" applyProtection="0"/>
    <xf numFmtId="0" fontId="23" fillId="50" borderId="0" applyNumberFormat="0" applyBorder="0" applyAlignment="0" applyProtection="0"/>
    <xf numFmtId="0" fontId="16" fillId="9" borderId="0" applyNumberFormat="0" applyBorder="0" applyAlignment="0" applyProtection="0"/>
    <xf numFmtId="0" fontId="23" fillId="51" borderId="0" applyNumberFormat="0" applyBorder="0" applyAlignment="0" applyProtection="0"/>
    <xf numFmtId="0" fontId="16" fillId="13" borderId="0" applyNumberFormat="0" applyBorder="0" applyAlignment="0" applyProtection="0"/>
    <xf numFmtId="0" fontId="23" fillId="52" borderId="0" applyNumberFormat="0" applyBorder="0" applyAlignment="0" applyProtection="0"/>
    <xf numFmtId="0" fontId="16" fillId="17" borderId="0" applyNumberFormat="0" applyBorder="0" applyAlignment="0" applyProtection="0"/>
    <xf numFmtId="0" fontId="23" fillId="47" borderId="0" applyNumberFormat="0" applyBorder="0" applyAlignment="0" applyProtection="0"/>
    <xf numFmtId="0" fontId="16" fillId="21" borderId="0" applyNumberFormat="0" applyBorder="0" applyAlignment="0" applyProtection="0"/>
    <xf numFmtId="0" fontId="23" fillId="48" borderId="0" applyNumberFormat="0" applyBorder="0" applyAlignment="0" applyProtection="0"/>
    <xf numFmtId="0" fontId="16" fillId="25" borderId="0" applyNumberFormat="0" applyBorder="0" applyAlignment="0" applyProtection="0"/>
    <xf numFmtId="0" fontId="23" fillId="53" borderId="0" applyNumberFormat="0" applyBorder="0" applyAlignment="0" applyProtection="0"/>
    <xf numFmtId="0" fontId="16" fillId="29" borderId="0" applyNumberFormat="0" applyBorder="0" applyAlignment="0" applyProtection="0"/>
    <xf numFmtId="0" fontId="24" fillId="0" borderId="0" applyNumberFormat="0" applyFill="0" applyBorder="0" applyAlignment="0" applyProtection="0"/>
    <xf numFmtId="0" fontId="20" fillId="0" borderId="0" applyNumberFormat="0" applyFill="0" applyBorder="0" applyAlignment="0" applyProtection="0"/>
    <xf numFmtId="0" fontId="25" fillId="37" borderId="0" applyNumberFormat="0" applyBorder="0" applyAlignment="0" applyProtection="0"/>
    <xf numFmtId="0" fontId="6" fillId="3" borderId="0" applyNumberFormat="0" applyBorder="0" applyAlignment="0" applyProtection="0"/>
    <xf numFmtId="0" fontId="26" fillId="54" borderId="17"/>
    <xf numFmtId="0" fontId="26" fillId="54" borderId="17"/>
    <xf numFmtId="0" fontId="27" fillId="55" borderId="18">
      <alignment horizontal="right" vertical="top" wrapText="1"/>
    </xf>
    <xf numFmtId="0" fontId="27" fillId="55" borderId="18">
      <alignment horizontal="right" vertical="top" wrapText="1"/>
    </xf>
    <xf numFmtId="0" fontId="28" fillId="56" borderId="19" applyNumberFormat="0" applyAlignment="0" applyProtection="0"/>
    <xf numFmtId="0" fontId="10" fillId="6" borderId="4" applyNumberFormat="0" applyAlignment="0" applyProtection="0"/>
    <xf numFmtId="0" fontId="26" fillId="0" borderId="11"/>
    <xf numFmtId="0" fontId="26" fillId="0" borderId="11"/>
    <xf numFmtId="0" fontId="19" fillId="33" borderId="11">
      <alignment horizontal="left" indent="1"/>
    </xf>
    <xf numFmtId="0" fontId="29" fillId="57" borderId="20" applyNumberFormat="0" applyAlignment="0" applyProtection="0"/>
    <xf numFmtId="0" fontId="12" fillId="7" borderId="7" applyNumberFormat="0" applyAlignment="0" applyProtection="0"/>
    <xf numFmtId="0" fontId="30" fillId="58" borderId="0">
      <alignment horizontal="center"/>
    </xf>
    <xf numFmtId="0" fontId="30" fillId="58" borderId="0">
      <alignment horizontal="center"/>
    </xf>
    <xf numFmtId="0" fontId="31" fillId="58" borderId="0">
      <alignment horizontal="center" vertical="center"/>
    </xf>
    <xf numFmtId="0" fontId="31" fillId="58" borderId="0">
      <alignment horizontal="center" vertical="center"/>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20" fillId="59" borderId="0">
      <alignment horizontal="center" wrapText="1"/>
    </xf>
    <xf numFmtId="0" fontId="32" fillId="58" borderId="0">
      <alignment horizontal="center"/>
    </xf>
    <xf numFmtId="0" fontId="32" fillId="58" borderId="0">
      <alignment horizont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3" fontId="20" fillId="0" borderId="0" applyFont="0" applyFill="0" applyBorder="0" applyAlignment="0" applyProtection="0"/>
    <xf numFmtId="164" fontId="33" fillId="0" borderId="0" applyFont="0" applyFill="0" applyBorder="0" applyAlignment="0" applyProtection="0"/>
    <xf numFmtId="43" fontId="33"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4" fillId="0" borderId="0">
      <alignment horizontal="right" vertical="top"/>
    </xf>
    <xf numFmtId="0" fontId="34" fillId="0" borderId="0">
      <alignment horizontal="right" vertical="top"/>
    </xf>
    <xf numFmtId="44" fontId="20" fillId="0" borderId="0" applyFont="0" applyFill="0" applyBorder="0" applyAlignment="0" applyProtection="0"/>
    <xf numFmtId="0" fontId="19" fillId="0" borderId="0"/>
    <xf numFmtId="0" fontId="35" fillId="33" borderId="17" applyBorder="0">
      <protection locked="0"/>
    </xf>
    <xf numFmtId="0" fontId="35" fillId="33" borderId="17" applyBorder="0">
      <protection locked="0"/>
    </xf>
    <xf numFmtId="0" fontId="36" fillId="0" borderId="0"/>
    <xf numFmtId="165" fontId="20" fillId="0" borderId="0" applyFont="0" applyFill="0" applyBorder="0" applyAlignment="0" applyProtection="0"/>
    <xf numFmtId="0" fontId="37" fillId="33" borderId="17">
      <protection locked="0"/>
    </xf>
    <xf numFmtId="0" fontId="20" fillId="33" borderId="11"/>
    <xf numFmtId="0" fontId="20" fillId="33" borderId="11"/>
    <xf numFmtId="0" fontId="20" fillId="58" borderId="0"/>
    <xf numFmtId="0" fontId="20" fillId="58" borderId="0"/>
    <xf numFmtId="0" fontId="38" fillId="0" borderId="0" applyNumberFormat="0" applyFill="0" applyBorder="0" applyAlignment="0" applyProtection="0"/>
    <xf numFmtId="0" fontId="14" fillId="0" borderId="0" applyNumberFormat="0" applyFill="0" applyBorder="0" applyAlignment="0" applyProtection="0"/>
    <xf numFmtId="0" fontId="39" fillId="58" borderId="11">
      <alignment horizontal="left"/>
    </xf>
    <xf numFmtId="0" fontId="39" fillId="58" borderId="11">
      <alignment horizontal="left"/>
    </xf>
    <xf numFmtId="0" fontId="40" fillId="58" borderId="0">
      <alignment horizontal="left"/>
    </xf>
    <xf numFmtId="0" fontId="41"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1" fillId="58" borderId="0">
      <alignment horizontal="left"/>
    </xf>
    <xf numFmtId="0" fontId="41" fillId="58" borderId="0">
      <alignment horizontal="left"/>
    </xf>
    <xf numFmtId="0" fontId="41"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0" fillId="58" borderId="0">
      <alignment horizontal="left"/>
    </xf>
    <xf numFmtId="0" fontId="42" fillId="38" borderId="0" applyNumberFormat="0" applyBorder="0" applyAlignment="0" applyProtection="0"/>
    <xf numFmtId="0" fontId="5" fillId="2" borderId="0" applyNumberFormat="0" applyBorder="0" applyAlignment="0" applyProtection="0"/>
    <xf numFmtId="0" fontId="27" fillId="60" borderId="0">
      <alignment horizontal="right" vertical="top" textRotation="90" wrapText="1"/>
    </xf>
    <xf numFmtId="0" fontId="27" fillId="60" borderId="0">
      <alignment horizontal="right" vertical="top" textRotation="90" wrapText="1"/>
    </xf>
    <xf numFmtId="166" fontId="43" fillId="0" borderId="0">
      <alignment horizontal="left" vertical="center"/>
    </xf>
    <xf numFmtId="0" fontId="44" fillId="0" borderId="21" applyNumberFormat="0" applyFill="0" applyAlignment="0" applyProtection="0"/>
    <xf numFmtId="0" fontId="2" fillId="0" borderId="1" applyNumberFormat="0" applyFill="0" applyAlignment="0" applyProtection="0"/>
    <xf numFmtId="0" fontId="45" fillId="0" borderId="22" applyNumberFormat="0" applyFill="0" applyAlignment="0" applyProtection="0"/>
    <xf numFmtId="0" fontId="3" fillId="0" borderId="2" applyNumberFormat="0" applyFill="0" applyAlignment="0" applyProtection="0"/>
    <xf numFmtId="0" fontId="46" fillId="0" borderId="23" applyNumberFormat="0" applyFill="0" applyAlignment="0" applyProtection="0"/>
    <xf numFmtId="0" fontId="4" fillId="0" borderId="3" applyNumberFormat="0" applyFill="0" applyAlignment="0" applyProtection="0"/>
    <xf numFmtId="0" fontId="46" fillId="0" borderId="0" applyNumberFormat="0" applyFill="0" applyBorder="0" applyAlignment="0" applyProtection="0"/>
    <xf numFmtId="0" fontId="4" fillId="0" borderId="0" applyNumberFormat="0" applyFill="0" applyBorder="0" applyAlignment="0" applyProtection="0"/>
    <xf numFmtId="166" fontId="43" fillId="0" borderId="0">
      <alignment horizontal="left" vertical="center"/>
    </xf>
    <xf numFmtId="0" fontId="19" fillId="0" borderId="0"/>
    <xf numFmtId="0" fontId="20" fillId="0" borderId="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19" fillId="0" borderId="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5" fillId="41" borderId="19" applyNumberFormat="0" applyAlignment="0" applyProtection="0"/>
    <xf numFmtId="0" fontId="8" fillId="5" borderId="4" applyNumberFormat="0" applyAlignment="0" applyProtection="0"/>
    <xf numFmtId="0" fontId="56" fillId="0" borderId="0" applyAlignment="0"/>
    <xf numFmtId="0" fontId="56" fillId="0" borderId="0" applyAlignment="0"/>
    <xf numFmtId="0" fontId="19" fillId="59" borderId="0">
      <alignment horizontal="center"/>
    </xf>
    <xf numFmtId="0" fontId="19" fillId="59" borderId="0">
      <alignment horizontal="center"/>
    </xf>
    <xf numFmtId="0" fontId="19" fillId="59" borderId="0">
      <alignment horizontal="center"/>
    </xf>
    <xf numFmtId="0" fontId="19" fillId="59" borderId="0">
      <alignment horizontal="center"/>
    </xf>
    <xf numFmtId="0" fontId="20" fillId="58" borderId="11">
      <alignment horizontal="centerContinuous" wrapText="1"/>
    </xf>
    <xf numFmtId="0" fontId="20" fillId="58" borderId="11">
      <alignment horizontal="centerContinuous" wrapText="1"/>
    </xf>
    <xf numFmtId="0" fontId="57" fillId="61" borderId="0">
      <alignment horizontal="center" wrapText="1"/>
    </xf>
    <xf numFmtId="0" fontId="57" fillId="61" borderId="0">
      <alignment horizontal="center" wrapText="1"/>
    </xf>
    <xf numFmtId="0" fontId="26" fillId="58" borderId="13">
      <alignment wrapText="1"/>
    </xf>
    <xf numFmtId="0" fontId="58" fillId="58" borderId="13">
      <alignment wrapText="1"/>
    </xf>
    <xf numFmtId="0" fontId="26" fillId="58" borderId="13">
      <alignment wrapText="1"/>
    </xf>
    <xf numFmtId="0" fontId="26" fillId="58" borderId="13">
      <alignment wrapText="1"/>
    </xf>
    <xf numFmtId="0" fontId="26" fillId="58" borderId="13">
      <alignment wrapText="1"/>
    </xf>
    <xf numFmtId="0" fontId="58" fillId="58" borderId="13">
      <alignment wrapText="1"/>
    </xf>
    <xf numFmtId="0" fontId="58" fillId="58" borderId="13">
      <alignment wrapText="1"/>
    </xf>
    <xf numFmtId="0" fontId="58" fillId="58" borderId="13">
      <alignment wrapText="1"/>
    </xf>
    <xf numFmtId="0" fontId="26" fillId="58" borderId="13">
      <alignment wrapText="1"/>
    </xf>
    <xf numFmtId="0" fontId="58" fillId="58" borderId="13">
      <alignment wrapText="1"/>
    </xf>
    <xf numFmtId="0" fontId="26" fillId="58" borderId="24"/>
    <xf numFmtId="0" fontId="58" fillId="58" borderId="24"/>
    <xf numFmtId="0" fontId="26" fillId="58" borderId="24"/>
    <xf numFmtId="0" fontId="26" fillId="58" borderId="24"/>
    <xf numFmtId="0" fontId="26" fillId="58" borderId="24"/>
    <xf numFmtId="0" fontId="58" fillId="58" borderId="24"/>
    <xf numFmtId="0" fontId="58" fillId="58" borderId="24"/>
    <xf numFmtId="0" fontId="58" fillId="58" borderId="24"/>
    <xf numFmtId="0" fontId="26" fillId="58" borderId="24"/>
    <xf numFmtId="0" fontId="58" fillId="58" borderId="24"/>
    <xf numFmtId="0" fontId="26" fillId="58" borderId="16"/>
    <xf numFmtId="0" fontId="58" fillId="58" borderId="16"/>
    <xf numFmtId="0" fontId="26" fillId="58" borderId="16"/>
    <xf numFmtId="0" fontId="26" fillId="58" borderId="16"/>
    <xf numFmtId="0" fontId="26" fillId="58" borderId="16"/>
    <xf numFmtId="0" fontId="58" fillId="58" borderId="16"/>
    <xf numFmtId="0" fontId="58" fillId="58" borderId="16"/>
    <xf numFmtId="0" fontId="58" fillId="58" borderId="16"/>
    <xf numFmtId="0" fontId="26" fillId="58" borderId="16"/>
    <xf numFmtId="0" fontId="58" fillId="58" borderId="16"/>
    <xf numFmtId="0" fontId="26" fillId="58" borderId="15">
      <alignment horizontal="center" wrapText="1"/>
    </xf>
    <xf numFmtId="0" fontId="26" fillId="58" borderId="15">
      <alignment horizontal="center" wrapText="1"/>
    </xf>
    <xf numFmtId="0" fontId="59" fillId="0" borderId="25" applyNumberFormat="0" applyFill="0" applyAlignment="0" applyProtection="0"/>
    <xf numFmtId="0" fontId="11" fillId="0" borderId="6" applyNumberFormat="0" applyFill="0" applyAlignment="0" applyProtection="0"/>
    <xf numFmtId="0" fontId="20" fillId="0" borderId="0" applyFont="0" applyFill="0" applyBorder="0" applyAlignment="0" applyProtection="0"/>
    <xf numFmtId="0" fontId="60" fillId="62" borderId="0" applyNumberFormat="0" applyBorder="0" applyAlignment="0" applyProtection="0"/>
    <xf numFmtId="0" fontId="7" fillId="4" borderId="0" applyNumberFormat="0" applyBorder="0" applyAlignment="0" applyProtection="0"/>
    <xf numFmtId="0" fontId="6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applyNumberFormat="0" applyFill="0" applyBorder="0" applyAlignment="0" applyProtection="0"/>
    <xf numFmtId="0" fontId="61" fillId="0" borderId="0"/>
    <xf numFmtId="0" fontId="61" fillId="0" borderId="0"/>
    <xf numFmtId="0" fontId="62" fillId="0" borderId="0"/>
    <xf numFmtId="0" fontId="40" fillId="0" borderId="0"/>
    <xf numFmtId="0" fontId="40" fillId="0" borderId="0"/>
    <xf numFmtId="0" fontId="40" fillId="0" borderId="0"/>
    <xf numFmtId="0" fontId="63" fillId="0" borderId="0"/>
    <xf numFmtId="0" fontId="40" fillId="0" borderId="0"/>
    <xf numFmtId="0" fontId="40" fillId="0" borderId="0"/>
    <xf numFmtId="0" fontId="40" fillId="0" borderId="0"/>
    <xf numFmtId="0" fontId="63" fillId="0" borderId="0"/>
    <xf numFmtId="0" fontId="64" fillId="0" borderId="0"/>
    <xf numFmtId="0" fontId="20" fillId="0" borderId="0"/>
    <xf numFmtId="0" fontId="20" fillId="0" borderId="0"/>
    <xf numFmtId="0" fontId="63" fillId="0" borderId="0"/>
    <xf numFmtId="0" fontId="1" fillId="0" borderId="0"/>
    <xf numFmtId="0" fontId="1" fillId="0" borderId="0"/>
    <xf numFmtId="0" fontId="1" fillId="0" borderId="0"/>
    <xf numFmtId="0" fontId="20" fillId="0" borderId="0"/>
    <xf numFmtId="0" fontId="6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61"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61" fillId="0" borderId="0"/>
    <xf numFmtId="0" fontId="61" fillId="0" borderId="0"/>
    <xf numFmtId="0" fontId="61" fillId="0" borderId="0"/>
    <xf numFmtId="0" fontId="20" fillId="0" borderId="0"/>
    <xf numFmtId="0" fontId="20" fillId="0" borderId="0"/>
    <xf numFmtId="0" fontId="1" fillId="0" borderId="0"/>
    <xf numFmtId="0" fontId="1" fillId="0" borderId="0"/>
    <xf numFmtId="0" fontId="1" fillId="0" borderId="0"/>
    <xf numFmtId="0" fontId="1" fillId="0" borderId="0"/>
    <xf numFmtId="0" fontId="61" fillId="0" borderId="0"/>
    <xf numFmtId="0" fontId="61" fillId="0" borderId="0"/>
    <xf numFmtId="0" fontId="1" fillId="0" borderId="0"/>
    <xf numFmtId="0" fontId="1" fillId="0" borderId="0"/>
    <xf numFmtId="0" fontId="1" fillId="0" borderId="0"/>
    <xf numFmtId="0" fontId="65" fillId="0" borderId="0"/>
    <xf numFmtId="0" fontId="20" fillId="0" borderId="0"/>
    <xf numFmtId="0" fontId="61" fillId="0" borderId="0"/>
    <xf numFmtId="0" fontId="61" fillId="0" borderId="0"/>
    <xf numFmtId="0" fontId="61" fillId="0" borderId="0"/>
    <xf numFmtId="0" fontId="20" fillId="0" borderId="0"/>
    <xf numFmtId="0" fontId="20" fillId="0" borderId="0" applyNumberFormat="0" applyFill="0" applyBorder="0" applyAlignment="0" applyProtection="0"/>
    <xf numFmtId="0" fontId="64" fillId="0" borderId="0"/>
    <xf numFmtId="0" fontId="20" fillId="0" borderId="0"/>
    <xf numFmtId="0" fontId="20" fillId="0" borderId="0"/>
    <xf numFmtId="0" fontId="20" fillId="0" borderId="0"/>
    <xf numFmtId="0" fontId="33" fillId="0" borderId="0"/>
    <xf numFmtId="0" fontId="20" fillId="0" borderId="0"/>
    <xf numFmtId="0" fontId="20" fillId="0" borderId="0" applyNumberFormat="0" applyFill="0" applyBorder="0" applyAlignment="0" applyProtection="0"/>
    <xf numFmtId="0" fontId="61" fillId="0" borderId="0"/>
    <xf numFmtId="0" fontId="61" fillId="0" borderId="0"/>
    <xf numFmtId="0" fontId="1" fillId="0" borderId="0"/>
    <xf numFmtId="0" fontId="33" fillId="0" borderId="0"/>
    <xf numFmtId="0" fontId="20" fillId="0" borderId="0"/>
    <xf numFmtId="0" fontId="1" fillId="0" borderId="0"/>
    <xf numFmtId="0" fontId="1" fillId="0" borderId="0"/>
    <xf numFmtId="0" fontId="1" fillId="0" borderId="0"/>
    <xf numFmtId="0" fontId="20" fillId="0" borderId="0"/>
    <xf numFmtId="0" fontId="61" fillId="0" borderId="0"/>
    <xf numFmtId="0" fontId="20"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2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63" fillId="0" borderId="0"/>
    <xf numFmtId="0" fontId="63" fillId="0" borderId="0"/>
    <xf numFmtId="0" fontId="63" fillId="0" borderId="0"/>
    <xf numFmtId="0" fontId="63" fillId="0" borderId="0"/>
    <xf numFmtId="0" fontId="63" fillId="0" borderId="0"/>
    <xf numFmtId="0" fontId="64" fillId="0" borderId="0"/>
    <xf numFmtId="0" fontId="61" fillId="0" borderId="0"/>
    <xf numFmtId="0" fontId="20" fillId="0" borderId="0"/>
    <xf numFmtId="0" fontId="20" fillId="0" borderId="0"/>
    <xf numFmtId="0" fontId="61" fillId="0" borderId="0"/>
    <xf numFmtId="0" fontId="20" fillId="0" borderId="0"/>
    <xf numFmtId="0" fontId="20" fillId="0" borderId="0"/>
    <xf numFmtId="0" fontId="61" fillId="0" borderId="0"/>
    <xf numFmtId="0" fontId="61" fillId="0" borderId="0"/>
    <xf numFmtId="0" fontId="1" fillId="0" borderId="0"/>
    <xf numFmtId="0" fontId="20" fillId="0" borderId="0"/>
    <xf numFmtId="0" fontId="6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61" fillId="0" borderId="0"/>
    <xf numFmtId="0" fontId="61" fillId="0" borderId="0"/>
    <xf numFmtId="0" fontId="20" fillId="0" borderId="0"/>
    <xf numFmtId="0" fontId="20" fillId="0" borderId="0"/>
    <xf numFmtId="0" fontId="61" fillId="0" borderId="0"/>
    <xf numFmtId="0" fontId="20" fillId="0" borderId="0"/>
    <xf numFmtId="0" fontId="20" fillId="0" borderId="0"/>
    <xf numFmtId="0" fontId="20" fillId="0" borderId="0"/>
    <xf numFmtId="0" fontId="20" fillId="0" borderId="0"/>
    <xf numFmtId="0" fontId="20" fillId="0" borderId="0"/>
    <xf numFmtId="0" fontId="40" fillId="0" borderId="0"/>
    <xf numFmtId="0" fontId="40" fillId="0" borderId="0"/>
    <xf numFmtId="0" fontId="40" fillId="0" borderId="0"/>
    <xf numFmtId="0" fontId="6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0" fillId="0" borderId="0"/>
    <xf numFmtId="0" fontId="61" fillId="0" borderId="0"/>
    <xf numFmtId="0" fontId="20" fillId="0" borderId="0"/>
    <xf numFmtId="0" fontId="20" fillId="0" borderId="0"/>
    <xf numFmtId="0" fontId="61" fillId="0" borderId="0"/>
    <xf numFmtId="0" fontId="20" fillId="0" borderId="0" applyNumberFormat="0" applyFill="0" applyBorder="0" applyAlignment="0" applyProtection="0"/>
    <xf numFmtId="0" fontId="20" fillId="0" borderId="0" applyNumberFormat="0" applyFill="0" applyBorder="0" applyAlignment="0" applyProtection="0"/>
    <xf numFmtId="0" fontId="64" fillId="0" borderId="0"/>
    <xf numFmtId="0" fontId="1" fillId="0" borderId="0"/>
    <xf numFmtId="0" fontId="20" fillId="0" borderId="0"/>
    <xf numFmtId="0" fontId="40" fillId="0" borderId="0"/>
    <xf numFmtId="0" fontId="40" fillId="0" borderId="0"/>
    <xf numFmtId="0" fontId="40" fillId="0" borderId="0"/>
    <xf numFmtId="0" fontId="40" fillId="0" borderId="0"/>
    <xf numFmtId="0" fontId="20" fillId="0" borderId="0">
      <alignment horizontal="left" wrapText="1"/>
    </xf>
    <xf numFmtId="0" fontId="40" fillId="0" borderId="0"/>
    <xf numFmtId="0" fontId="40" fillId="0" borderId="0"/>
    <xf numFmtId="0" fontId="40"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 fillId="0" borderId="0"/>
    <xf numFmtId="0" fontId="61" fillId="0" borderId="0"/>
    <xf numFmtId="0" fontId="20" fillId="0" borderId="0"/>
    <xf numFmtId="0" fontId="20" fillId="0" borderId="0"/>
    <xf numFmtId="0" fontId="20" fillId="0" borderId="0"/>
    <xf numFmtId="0" fontId="20" fillId="0" borderId="0"/>
    <xf numFmtId="0" fontId="20" fillId="0" borderId="0"/>
    <xf numFmtId="0" fontId="61" fillId="0" borderId="0"/>
    <xf numFmtId="0" fontId="61" fillId="0" borderId="0"/>
    <xf numFmtId="0" fontId="61" fillId="0" borderId="0"/>
    <xf numFmtId="0" fontId="61" fillId="0" borderId="0"/>
    <xf numFmtId="0" fontId="1" fillId="0" borderId="0"/>
    <xf numFmtId="0" fontId="20" fillId="0" borderId="0"/>
    <xf numFmtId="0" fontId="61" fillId="0" borderId="0"/>
    <xf numFmtId="0" fontId="61"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63" fillId="0" borderId="0"/>
    <xf numFmtId="0" fontId="63" fillId="0" borderId="0"/>
    <xf numFmtId="0" fontId="40" fillId="0" borderId="0"/>
    <xf numFmtId="0" fontId="1" fillId="0" borderId="0"/>
    <xf numFmtId="0" fontId="40" fillId="0" borderId="0"/>
    <xf numFmtId="0" fontId="40" fillId="0" borderId="0"/>
    <xf numFmtId="0" fontId="40" fillId="0" borderId="0"/>
    <xf numFmtId="0" fontId="33" fillId="0" borderId="0"/>
    <xf numFmtId="0" fontId="40" fillId="0" borderId="0"/>
    <xf numFmtId="0" fontId="40" fillId="0" borderId="0"/>
    <xf numFmtId="0" fontId="40" fillId="0" borderId="0"/>
    <xf numFmtId="0" fontId="66" fillId="0" borderId="0"/>
    <xf numFmtId="0" fontId="61" fillId="0" borderId="0"/>
    <xf numFmtId="0" fontId="33" fillId="0" borderId="0"/>
    <xf numFmtId="0" fontId="61" fillId="0" borderId="0"/>
    <xf numFmtId="0" fontId="1" fillId="0" borderId="0"/>
    <xf numFmtId="0" fontId="1" fillId="0" borderId="0"/>
    <xf numFmtId="0" fontId="1" fillId="0" borderId="0"/>
    <xf numFmtId="0" fontId="1" fillId="0" borderId="0"/>
    <xf numFmtId="0" fontId="61" fillId="0" borderId="0"/>
    <xf numFmtId="0" fontId="20" fillId="0" borderId="0"/>
    <xf numFmtId="0" fontId="61" fillId="0" borderId="0"/>
    <xf numFmtId="0" fontId="1" fillId="0" borderId="0"/>
    <xf numFmtId="0" fontId="1"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61" fillId="0" borderId="0"/>
    <xf numFmtId="0" fontId="63" fillId="0" borderId="0"/>
    <xf numFmtId="0" fontId="63" fillId="0" borderId="0"/>
    <xf numFmtId="0" fontId="63" fillId="0" borderId="0"/>
    <xf numFmtId="0" fontId="63" fillId="0" borderId="0"/>
    <xf numFmtId="0" fontId="63" fillId="0" borderId="0"/>
    <xf numFmtId="0" fontId="61" fillId="0" borderId="0"/>
    <xf numFmtId="0" fontId="1" fillId="0" borderId="0"/>
    <xf numFmtId="0" fontId="1" fillId="0" borderId="0"/>
    <xf numFmtId="0" fontId="6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1" fillId="0" borderId="0"/>
    <xf numFmtId="0" fontId="1" fillId="0" borderId="0"/>
    <xf numFmtId="0" fontId="1" fillId="0" borderId="0"/>
    <xf numFmtId="0" fontId="40" fillId="0" borderId="0"/>
    <xf numFmtId="0" fontId="40" fillId="0" borderId="0"/>
    <xf numFmtId="0" fontId="2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20" fillId="63" borderId="26" applyNumberFormat="0" applyFont="0" applyAlignment="0" applyProtection="0"/>
    <xf numFmtId="0" fontId="2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1"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40" fillId="63" borderId="26" applyNumberFormat="0" applyFont="0" applyAlignment="0" applyProtection="0"/>
    <xf numFmtId="0" fontId="67" fillId="56" borderId="27" applyNumberFormat="0" applyAlignment="0" applyProtection="0"/>
    <xf numFmtId="0" fontId="9" fillId="6"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64" fillId="0" borderId="0" applyNumberFormat="0" applyFill="0" applyBorder="0" applyAlignment="0" applyProtection="0"/>
    <xf numFmtId="0" fontId="20" fillId="0" borderId="0" applyNumberFormat="0" applyFill="0" applyBorder="0" applyAlignment="0" applyProtection="0"/>
    <xf numFmtId="1" fontId="20" fillId="0" borderId="0" applyFont="0" applyFill="0" applyBorder="0" applyAlignment="0" applyProtection="0"/>
    <xf numFmtId="0" fontId="20" fillId="0" borderId="0" applyNumberForma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4" fillId="0" borderId="0" applyFont="0" applyFill="0" applyBorder="0" applyAlignment="0" applyProtection="0"/>
    <xf numFmtId="9" fontId="20" fillId="0" borderId="0" applyFont="0" applyFill="0" applyBorder="0" applyAlignment="0" applyProtection="0"/>
    <xf numFmtId="9" fontId="20" fillId="0" borderId="0" applyNumberFormat="0" applyFont="0" applyFill="0" applyBorder="0" applyAlignment="0" applyProtection="0"/>
    <xf numFmtId="166" fontId="68" fillId="0" borderId="0" applyFill="0" applyBorder="0" applyAlignment="0" applyProtection="0"/>
    <xf numFmtId="0" fontId="20" fillId="0" borderId="0"/>
    <xf numFmtId="0" fontId="20" fillId="0" borderId="0"/>
    <xf numFmtId="0" fontId="26" fillId="58" borderId="11"/>
    <xf numFmtId="0" fontId="26" fillId="58" borderId="11"/>
    <xf numFmtId="0" fontId="20" fillId="0" borderId="0">
      <alignment textRotation="90"/>
    </xf>
    <xf numFmtId="0" fontId="31" fillId="58" borderId="0">
      <alignment horizontal="right"/>
    </xf>
    <xf numFmtId="0" fontId="31" fillId="58" borderId="0">
      <alignment horizontal="right"/>
    </xf>
    <xf numFmtId="0" fontId="69" fillId="61" borderId="0">
      <alignment horizontal="center"/>
    </xf>
    <xf numFmtId="0" fontId="69" fillId="61" borderId="0">
      <alignment horizontal="center"/>
    </xf>
    <xf numFmtId="0" fontId="70" fillId="60" borderId="11">
      <alignment horizontal="left" vertical="top" wrapText="1"/>
    </xf>
    <xf numFmtId="0" fontId="70" fillId="60" borderId="11">
      <alignment horizontal="left" vertical="top" wrapText="1"/>
    </xf>
    <xf numFmtId="0" fontId="57" fillId="59" borderId="0"/>
    <xf numFmtId="0" fontId="71" fillId="60" borderId="12">
      <alignment horizontal="left" vertical="top" wrapText="1"/>
    </xf>
    <xf numFmtId="0" fontId="71" fillId="60" borderId="12">
      <alignment horizontal="left" vertical="top" wrapText="1"/>
    </xf>
    <xf numFmtId="0" fontId="70" fillId="60" borderId="14">
      <alignment horizontal="left" vertical="top" wrapText="1"/>
    </xf>
    <xf numFmtId="0" fontId="70" fillId="60" borderId="14">
      <alignment horizontal="left" vertical="top" wrapText="1"/>
    </xf>
    <xf numFmtId="0" fontId="70" fillId="60" borderId="12">
      <alignment horizontal="left" vertical="top"/>
    </xf>
    <xf numFmtId="0" fontId="70" fillId="60" borderId="12">
      <alignment horizontal="left" vertical="top"/>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37" fontId="72" fillId="0" borderId="0"/>
    <xf numFmtId="0" fontId="40" fillId="0" borderId="0">
      <alignment vertical="top"/>
    </xf>
    <xf numFmtId="167" fontId="73" fillId="0" borderId="28" applyFill="0" applyBorder="0" applyProtection="0">
      <alignment horizontal="right"/>
    </xf>
    <xf numFmtId="167" fontId="73" fillId="0" borderId="28" applyFill="0" applyBorder="0" applyProtection="0">
      <alignment horizontal="right"/>
    </xf>
    <xf numFmtId="167" fontId="73" fillId="0" borderId="28" applyFill="0" applyBorder="0" applyProtection="0">
      <alignment horizontal="right"/>
    </xf>
    <xf numFmtId="167" fontId="73" fillId="0" borderId="28" applyFill="0" applyBorder="0" applyProtection="0">
      <alignment horizontal="right"/>
    </xf>
    <xf numFmtId="167" fontId="73" fillId="0" borderId="28" applyFill="0" applyBorder="0" applyProtection="0">
      <alignment horizontal="right"/>
    </xf>
    <xf numFmtId="167" fontId="73" fillId="0" borderId="28" applyFill="0" applyBorder="0" applyProtection="0">
      <alignment horizontal="right"/>
    </xf>
    <xf numFmtId="0" fontId="74" fillId="0" borderId="0" applyNumberFormat="0" applyFill="0" applyBorder="0" applyProtection="0">
      <alignment horizontal="center" vertical="center" wrapText="1"/>
    </xf>
    <xf numFmtId="0" fontId="75" fillId="0" borderId="29"/>
    <xf numFmtId="0" fontId="75" fillId="0" borderId="29"/>
    <xf numFmtId="1" fontId="76" fillId="0" borderId="0" applyNumberFormat="0" applyFill="0" applyBorder="0" applyProtection="0">
      <alignment horizontal="right" vertical="top"/>
    </xf>
    <xf numFmtId="168" fontId="73" fillId="0" borderId="0" applyNumberFormat="0" applyFill="0" applyBorder="0" applyProtection="0">
      <alignment horizontal="left"/>
    </xf>
    <xf numFmtId="0" fontId="76" fillId="0" borderId="0" applyNumberFormat="0" applyFill="0" applyBorder="0" applyProtection="0">
      <alignment horizontal="left" vertical="top"/>
    </xf>
    <xf numFmtId="0" fontId="77" fillId="0" borderId="0"/>
    <xf numFmtId="0" fontId="78" fillId="0" borderId="0"/>
    <xf numFmtId="0" fontId="30" fillId="58" borderId="0">
      <alignment horizontal="center"/>
    </xf>
    <xf numFmtId="0" fontId="30" fillId="58" borderId="0">
      <alignment horizontal="center"/>
    </xf>
    <xf numFmtId="0" fontId="20" fillId="0" borderId="0"/>
    <xf numFmtId="0" fontId="18" fillId="0" borderId="0"/>
    <xf numFmtId="0" fontId="79" fillId="58" borderId="0"/>
    <xf numFmtId="0" fontId="79" fillId="58" borderId="0"/>
    <xf numFmtId="0" fontId="80" fillId="0" borderId="30" applyNumberFormat="0" applyFill="0" applyAlignment="0" applyProtection="0"/>
    <xf numFmtId="0" fontId="15" fillId="0" borderId="9" applyNumberFormat="0" applyFill="0" applyAlignment="0" applyProtection="0"/>
    <xf numFmtId="169" fontId="26" fillId="0" borderId="0"/>
    <xf numFmtId="0" fontId="19" fillId="0" borderId="0" applyFont="0"/>
    <xf numFmtId="170" fontId="81" fillId="0" borderId="0"/>
    <xf numFmtId="0" fontId="19" fillId="64" borderId="0" applyNumberFormat="0" applyBorder="0" applyAlignment="0" applyProtection="0"/>
    <xf numFmtId="0" fontId="19" fillId="65" borderId="0" applyNumberFormat="0" applyBorder="0" applyAlignment="0" applyProtection="0"/>
    <xf numFmtId="0" fontId="82" fillId="0" borderId="0" applyNumberFormat="0" applyFill="0" applyBorder="0" applyAlignment="0" applyProtection="0"/>
    <xf numFmtId="0" fontId="13" fillId="0" borderId="0" applyNumberFormat="0" applyFill="0" applyBorder="0" applyAlignment="0" applyProtection="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20" fillId="0" borderId="0"/>
    <xf numFmtId="0" fontId="20" fillId="0" borderId="0"/>
    <xf numFmtId="0" fontId="20" fillId="0" borderId="0"/>
    <xf numFmtId="0" fontId="20" fillId="0" borderId="0"/>
    <xf numFmtId="0" fontId="83" fillId="0" borderId="31" applyNumberFormat="0" applyFill="0" applyProtection="0">
      <alignment horizontal="center"/>
    </xf>
    <xf numFmtId="169" fontId="20" fillId="0" borderId="0" applyFont="0" applyFill="0" applyBorder="0" applyProtection="0">
      <alignment horizontal="right"/>
    </xf>
    <xf numFmtId="169" fontId="20" fillId="0" borderId="0" applyFont="0" applyFill="0" applyBorder="0" applyProtection="0">
      <alignment horizontal="right"/>
    </xf>
    <xf numFmtId="171" fontId="20" fillId="0" borderId="0" applyFont="0" applyFill="0" applyBorder="0" applyProtection="0">
      <alignment horizontal="right"/>
    </xf>
    <xf numFmtId="171" fontId="20" fillId="0" borderId="0" applyFont="0" applyFill="0" applyBorder="0" applyProtection="0">
      <alignment horizontal="right"/>
    </xf>
    <xf numFmtId="172" fontId="20" fillId="0" borderId="0" applyFont="0" applyFill="0" applyBorder="0" applyProtection="0">
      <alignment horizontal="right"/>
    </xf>
    <xf numFmtId="172" fontId="20" fillId="0" borderId="0" applyFont="0" applyFill="0" applyBorder="0" applyProtection="0">
      <alignment horizontal="right"/>
    </xf>
    <xf numFmtId="173" fontId="20" fillId="0" borderId="0" applyBorder="0"/>
    <xf numFmtId="172" fontId="84" fillId="0" borderId="0" applyFont="0" applyFill="0" applyBorder="0" applyProtection="0">
      <alignment horizontal="right"/>
    </xf>
    <xf numFmtId="174" fontId="84" fillId="0" borderId="0" applyFont="0" applyFill="0" applyBorder="0" applyProtection="0">
      <alignment horizontal="left"/>
    </xf>
    <xf numFmtId="41" fontId="85" fillId="0" borderId="0" applyFont="0" applyFill="0" applyBorder="0" applyAlignment="0" applyProtection="0"/>
    <xf numFmtId="41" fontId="85" fillId="0" borderId="0" applyFont="0" applyFill="0" applyBorder="0" applyAlignment="0" applyProtection="0"/>
    <xf numFmtId="0" fontId="86" fillId="0" borderId="32" applyNumberFormat="0" applyBorder="0" applyAlignment="0" applyProtection="0">
      <alignment horizontal="right" vertical="center"/>
    </xf>
    <xf numFmtId="175" fontId="20" fillId="0" borderId="0" applyFont="0" applyFill="0" applyBorder="0" applyAlignment="0" applyProtection="0"/>
    <xf numFmtId="0" fontId="87" fillId="0" borderId="0">
      <alignment horizontal="right"/>
      <protection locked="0"/>
    </xf>
    <xf numFmtId="0" fontId="88" fillId="0" borderId="0">
      <alignment horizontal="left"/>
    </xf>
    <xf numFmtId="0" fontId="89" fillId="0" borderId="0">
      <alignment horizontal="left"/>
    </xf>
    <xf numFmtId="0" fontId="20" fillId="0" borderId="0" applyFont="0" applyFill="0" applyBorder="0" applyProtection="0">
      <alignment horizontal="right"/>
    </xf>
    <xf numFmtId="0" fontId="20" fillId="0" borderId="0" applyFont="0" applyFill="0" applyBorder="0" applyProtection="0">
      <alignment horizontal="right"/>
    </xf>
    <xf numFmtId="38" fontId="26" fillId="58" borderId="0" applyNumberFormat="0" applyBorder="0" applyAlignment="0" applyProtection="0"/>
    <xf numFmtId="0" fontId="90" fillId="66" borderId="33" applyProtection="0">
      <alignment horizontal="right"/>
    </xf>
    <xf numFmtId="0" fontId="91" fillId="66" borderId="0" applyProtection="0">
      <alignment horizontal="left"/>
    </xf>
    <xf numFmtId="0" fontId="92" fillId="0" borderId="0">
      <alignment vertical="top" wrapText="1"/>
    </xf>
    <xf numFmtId="0" fontId="92" fillId="0" borderId="0">
      <alignment vertical="top" wrapText="1"/>
    </xf>
    <xf numFmtId="0" fontId="92" fillId="0" borderId="0">
      <alignment vertical="top" wrapText="1"/>
    </xf>
    <xf numFmtId="176" fontId="78" fillId="0" borderId="0" applyNumberFormat="0" applyFill="0" applyAlignment="0" applyProtection="0"/>
    <xf numFmtId="176" fontId="93" fillId="0" borderId="0" applyNumberFormat="0" applyFill="0" applyAlignment="0" applyProtection="0"/>
    <xf numFmtId="176" fontId="19" fillId="0" borderId="0" applyNumberFormat="0" applyFill="0" applyAlignment="0" applyProtection="0"/>
    <xf numFmtId="176" fontId="94" fillId="0" borderId="0" applyNumberFormat="0" applyFill="0" applyAlignment="0" applyProtection="0"/>
    <xf numFmtId="176" fontId="94" fillId="0" borderId="0" applyNumberFormat="0" applyFont="0" applyFill="0" applyBorder="0" applyAlignment="0" applyProtection="0"/>
    <xf numFmtId="176" fontId="94" fillId="0" borderId="0" applyNumberFormat="0" applyFont="0" applyFill="0" applyBorder="0" applyAlignment="0" applyProtection="0"/>
    <xf numFmtId="0" fontId="24" fillId="0" borderId="0" applyFill="0" applyBorder="0" applyProtection="0">
      <alignment horizontal="left"/>
    </xf>
    <xf numFmtId="10" fontId="26" fillId="67" borderId="11" applyNumberFormat="0" applyBorder="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55" fillId="41" borderId="19" applyNumberFormat="0" applyAlignment="0" applyProtection="0"/>
    <xf numFmtId="0" fontId="90" fillId="0" borderId="34" applyProtection="0">
      <alignment horizontal="right"/>
    </xf>
    <xf numFmtId="0" fontId="90" fillId="0" borderId="33" applyProtection="0">
      <alignment horizontal="right"/>
    </xf>
    <xf numFmtId="0" fontId="90" fillId="0" borderId="35" applyProtection="0">
      <alignment horizontal="center"/>
      <protection locked="0"/>
    </xf>
    <xf numFmtId="0" fontId="20" fillId="0" borderId="0"/>
    <xf numFmtId="0" fontId="20" fillId="0" borderId="0"/>
    <xf numFmtId="0" fontId="20" fillId="0" borderId="0"/>
    <xf numFmtId="1" fontId="20" fillId="0" borderId="0" applyFont="0" applyFill="0" applyBorder="0" applyProtection="0">
      <alignment horizontal="right"/>
    </xf>
    <xf numFmtId="1" fontId="20" fillId="0" borderId="0" applyFont="0" applyFill="0" applyBorder="0" applyProtection="0">
      <alignment horizontal="right"/>
    </xf>
    <xf numFmtId="0" fontId="95" fillId="0" borderId="0"/>
    <xf numFmtId="0" fontId="95" fillId="0" borderId="0"/>
    <xf numFmtId="0" fontId="95" fillId="0" borderId="0"/>
    <xf numFmtId="0" fontId="95" fillId="0" borderId="0"/>
    <xf numFmtId="0" fontId="95" fillId="0" borderId="0"/>
    <xf numFmtId="0" fontId="1" fillId="0" borderId="0"/>
    <xf numFmtId="0" fontId="20" fillId="0" borderId="0">
      <alignment vertical="top"/>
    </xf>
    <xf numFmtId="0" fontId="1" fillId="0" borderId="0"/>
    <xf numFmtId="0" fontId="1" fillId="0" borderId="0"/>
    <xf numFmtId="0" fontId="1" fillId="0" borderId="0"/>
    <xf numFmtId="0" fontId="20" fillId="0" borderId="0"/>
    <xf numFmtId="0" fontId="20" fillId="0" borderId="0"/>
    <xf numFmtId="0" fontId="20" fillId="0" borderId="0"/>
    <xf numFmtId="177" fontId="85" fillId="0" borderId="0"/>
    <xf numFmtId="0" fontId="40" fillId="0" borderId="0"/>
    <xf numFmtId="177" fontId="85" fillId="0" borderId="0"/>
    <xf numFmtId="177" fontId="85" fillId="0" borderId="0"/>
    <xf numFmtId="0" fontId="22"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 fillId="0" borderId="0"/>
    <xf numFmtId="40" fontId="96" fillId="33" borderId="0">
      <alignment horizontal="right"/>
    </xf>
    <xf numFmtId="0" fontId="97" fillId="33" borderId="0">
      <alignment horizontal="right"/>
    </xf>
    <xf numFmtId="0" fontId="98" fillId="33" borderId="36"/>
    <xf numFmtId="0" fontId="98" fillId="0" borderId="0" applyBorder="0">
      <alignment horizontal="centerContinuous"/>
    </xf>
    <xf numFmtId="0" fontId="99" fillId="0" borderId="0" applyBorder="0">
      <alignment horizontal="centerContinuous"/>
    </xf>
    <xf numFmtId="178" fontId="20" fillId="0" borderId="0" applyFont="0" applyFill="0" applyBorder="0" applyProtection="0">
      <alignment horizontal="right"/>
    </xf>
    <xf numFmtId="178" fontId="20" fillId="0" borderId="0" applyFont="0" applyFill="0" applyBorder="0" applyProtection="0">
      <alignment horizontal="right"/>
    </xf>
    <xf numFmtId="10"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 fontId="100" fillId="68" borderId="24" applyAlignment="0" applyProtection="0">
      <protection locked="0"/>
    </xf>
    <xf numFmtId="0" fontId="101" fillId="67" borderId="24" applyNumberFormat="0" applyAlignment="0" applyProtection="0"/>
    <xf numFmtId="0" fontId="102" fillId="69" borderId="11" applyNumberFormat="0" applyAlignment="0" applyProtection="0">
      <alignment horizontal="center" vertical="center"/>
    </xf>
    <xf numFmtId="4" fontId="40" fillId="70" borderId="27" applyNumberFormat="0" applyProtection="0">
      <alignment vertical="center"/>
    </xf>
    <xf numFmtId="4" fontId="103" fillId="70" borderId="27" applyNumberFormat="0" applyProtection="0">
      <alignment vertical="center"/>
    </xf>
    <xf numFmtId="4" fontId="40" fillId="70" borderId="27" applyNumberFormat="0" applyProtection="0">
      <alignment horizontal="left" vertical="center" indent="1"/>
    </xf>
    <xf numFmtId="4" fontId="40" fillId="70" borderId="27" applyNumberFormat="0" applyProtection="0">
      <alignment horizontal="left" vertical="center" indent="1"/>
    </xf>
    <xf numFmtId="0" fontId="20" fillId="54" borderId="27" applyNumberFormat="0" applyProtection="0">
      <alignment horizontal="left" vertical="center" indent="1"/>
    </xf>
    <xf numFmtId="4" fontId="40" fillId="71" borderId="27" applyNumberFormat="0" applyProtection="0">
      <alignment horizontal="right" vertical="center"/>
    </xf>
    <xf numFmtId="4" fontId="40" fillId="72" borderId="27" applyNumberFormat="0" applyProtection="0">
      <alignment horizontal="right" vertical="center"/>
    </xf>
    <xf numFmtId="4" fontId="40" fillId="61" borderId="27" applyNumberFormat="0" applyProtection="0">
      <alignment horizontal="right" vertical="center"/>
    </xf>
    <xf numFmtId="4" fontId="40" fillId="73" borderId="27" applyNumberFormat="0" applyProtection="0">
      <alignment horizontal="right" vertical="center"/>
    </xf>
    <xf numFmtId="4" fontId="40" fillId="74" borderId="27" applyNumberFormat="0" applyProtection="0">
      <alignment horizontal="right" vertical="center"/>
    </xf>
    <xf numFmtId="4" fontId="40" fillId="75" borderId="27" applyNumberFormat="0" applyProtection="0">
      <alignment horizontal="right" vertical="center"/>
    </xf>
    <xf numFmtId="4" fontId="40" fillId="76" borderId="27" applyNumberFormat="0" applyProtection="0">
      <alignment horizontal="right" vertical="center"/>
    </xf>
    <xf numFmtId="4" fontId="40" fillId="77" borderId="27" applyNumberFormat="0" applyProtection="0">
      <alignment horizontal="right" vertical="center"/>
    </xf>
    <xf numFmtId="4" fontId="40" fillId="78" borderId="27" applyNumberFormat="0" applyProtection="0">
      <alignment horizontal="right" vertical="center"/>
    </xf>
    <xf numFmtId="4" fontId="104" fillId="79" borderId="27" applyNumberFormat="0" applyProtection="0">
      <alignment horizontal="left" vertical="center" indent="1"/>
    </xf>
    <xf numFmtId="4" fontId="40" fillId="80" borderId="37" applyNumberFormat="0" applyProtection="0">
      <alignment horizontal="left" vertical="center" indent="1"/>
    </xf>
    <xf numFmtId="4" fontId="81" fillId="81" borderId="0" applyNumberFormat="0" applyProtection="0">
      <alignment horizontal="left" vertical="center" indent="1"/>
    </xf>
    <xf numFmtId="0" fontId="20" fillId="54" borderId="27" applyNumberFormat="0" applyProtection="0">
      <alignment horizontal="left" vertical="center" indent="1"/>
    </xf>
    <xf numFmtId="4" fontId="40" fillId="80" borderId="27" applyNumberFormat="0" applyProtection="0">
      <alignment horizontal="left" vertical="center" indent="1"/>
    </xf>
    <xf numFmtId="4" fontId="40" fillId="82" borderId="27" applyNumberFormat="0" applyProtection="0">
      <alignment horizontal="left" vertical="center" indent="1"/>
    </xf>
    <xf numFmtId="0" fontId="20" fillId="82" borderId="27" applyNumberFormat="0" applyProtection="0">
      <alignment horizontal="left" vertical="center" indent="1"/>
    </xf>
    <xf numFmtId="0" fontId="20" fillId="82" borderId="27" applyNumberFormat="0" applyProtection="0">
      <alignment horizontal="left" vertical="center" indent="1"/>
    </xf>
    <xf numFmtId="0" fontId="20" fillId="69" borderId="27" applyNumberFormat="0" applyProtection="0">
      <alignment horizontal="left" vertical="center" indent="1"/>
    </xf>
    <xf numFmtId="0" fontId="20" fillId="69" borderId="27" applyNumberFormat="0" applyProtection="0">
      <alignment horizontal="left" vertical="center" indent="1"/>
    </xf>
    <xf numFmtId="0" fontId="20" fillId="58" borderId="27" applyNumberFormat="0" applyProtection="0">
      <alignment horizontal="left" vertical="center" indent="1"/>
    </xf>
    <xf numFmtId="0" fontId="20" fillId="58" borderId="27" applyNumberFormat="0" applyProtection="0">
      <alignment horizontal="left" vertical="center" indent="1"/>
    </xf>
    <xf numFmtId="0" fontId="20" fillId="54" borderId="27" applyNumberFormat="0" applyProtection="0">
      <alignment horizontal="left" vertical="center" indent="1"/>
    </xf>
    <xf numFmtId="0" fontId="20" fillId="54" borderId="27" applyNumberFormat="0" applyProtection="0">
      <alignment horizontal="left" vertical="center" indent="1"/>
    </xf>
    <xf numFmtId="4" fontId="40" fillId="67" borderId="27" applyNumberFormat="0" applyProtection="0">
      <alignment vertical="center"/>
    </xf>
    <xf numFmtId="4" fontId="103" fillId="67" borderId="27" applyNumberFormat="0" applyProtection="0">
      <alignment vertical="center"/>
    </xf>
    <xf numFmtId="4" fontId="40" fillId="67" borderId="27" applyNumberFormat="0" applyProtection="0">
      <alignment horizontal="left" vertical="center" indent="1"/>
    </xf>
    <xf numFmtId="4" fontId="40" fillId="67" borderId="27" applyNumberFormat="0" applyProtection="0">
      <alignment horizontal="left" vertical="center" indent="1"/>
    </xf>
    <xf numFmtId="4" fontId="40" fillId="80" borderId="27" applyNumberFormat="0" applyProtection="0">
      <alignment horizontal="right" vertical="center"/>
    </xf>
    <xf numFmtId="4" fontId="103" fillId="80" borderId="27" applyNumberFormat="0" applyProtection="0">
      <alignment horizontal="right" vertical="center"/>
    </xf>
    <xf numFmtId="0" fontId="20" fillId="54" borderId="27" applyNumberFormat="0" applyProtection="0">
      <alignment horizontal="left" vertical="center" indent="1"/>
    </xf>
    <xf numFmtId="0" fontId="20" fillId="54" borderId="27" applyNumberFormat="0" applyProtection="0">
      <alignment horizontal="left" vertical="center" indent="1"/>
    </xf>
    <xf numFmtId="0" fontId="105" fillId="0" borderId="0"/>
    <xf numFmtId="4" fontId="106" fillId="80" borderId="27" applyNumberFormat="0" applyProtection="0">
      <alignment horizontal="right" vertical="center"/>
    </xf>
    <xf numFmtId="0" fontId="107" fillId="33" borderId="38">
      <alignment horizontal="center"/>
    </xf>
    <xf numFmtId="3" fontId="108" fillId="33" borderId="0"/>
    <xf numFmtId="3" fontId="107" fillId="33" borderId="0"/>
    <xf numFmtId="0" fontId="108" fillId="33" borderId="0"/>
    <xf numFmtId="0" fontId="107" fillId="33" borderId="0"/>
    <xf numFmtId="0" fontId="108" fillId="33" borderId="0">
      <alignment horizontal="center"/>
    </xf>
    <xf numFmtId="0" fontId="109" fillId="0" borderId="0">
      <alignment wrapText="1"/>
    </xf>
    <xf numFmtId="0" fontId="109" fillId="0" borderId="0">
      <alignment wrapText="1"/>
    </xf>
    <xf numFmtId="0" fontId="109" fillId="0" borderId="0">
      <alignment wrapText="1"/>
    </xf>
    <xf numFmtId="0" fontId="109" fillId="0" borderId="0">
      <alignment wrapText="1"/>
    </xf>
    <xf numFmtId="0" fontId="79" fillId="83" borderId="0">
      <alignment horizontal="right" vertical="top" wrapText="1"/>
    </xf>
    <xf numFmtId="0" fontId="79" fillId="83" borderId="0">
      <alignment horizontal="right" vertical="top" wrapText="1"/>
    </xf>
    <xf numFmtId="0" fontId="79" fillId="83" borderId="0">
      <alignment horizontal="right" vertical="top" wrapText="1"/>
    </xf>
    <xf numFmtId="0" fontId="79" fillId="83" borderId="0">
      <alignment horizontal="right" vertical="top" wrapText="1"/>
    </xf>
    <xf numFmtId="0" fontId="32" fillId="0" borderId="0"/>
    <xf numFmtId="0" fontId="32" fillId="0" borderId="0"/>
    <xf numFmtId="0" fontId="32" fillId="0" borderId="0"/>
    <xf numFmtId="0" fontId="32" fillId="0" borderId="0"/>
    <xf numFmtId="0" fontId="110" fillId="0" borderId="0"/>
    <xf numFmtId="0" fontId="110" fillId="0" borderId="0"/>
    <xf numFmtId="0" fontId="110" fillId="0" borderId="0"/>
    <xf numFmtId="0" fontId="111" fillId="0" borderId="0"/>
    <xf numFmtId="0" fontId="111" fillId="0" borderId="0"/>
    <xf numFmtId="0" fontId="111" fillId="0" borderId="0"/>
    <xf numFmtId="179" fontId="26" fillId="0" borderId="0">
      <alignment wrapText="1"/>
      <protection locked="0"/>
    </xf>
    <xf numFmtId="179" fontId="26" fillId="0" borderId="0">
      <alignment wrapText="1"/>
      <protection locked="0"/>
    </xf>
    <xf numFmtId="179" fontId="79" fillId="84" borderId="0">
      <alignment wrapText="1"/>
      <protection locked="0"/>
    </xf>
    <xf numFmtId="179" fontId="79" fillId="84" borderId="0">
      <alignment wrapText="1"/>
      <protection locked="0"/>
    </xf>
    <xf numFmtId="179" fontId="79" fillId="84" borderId="0">
      <alignment wrapText="1"/>
      <protection locked="0"/>
    </xf>
    <xf numFmtId="179" fontId="79" fillId="84" borderId="0">
      <alignment wrapText="1"/>
      <protection locked="0"/>
    </xf>
    <xf numFmtId="179" fontId="26" fillId="0" borderId="0">
      <alignment wrapText="1"/>
      <protection locked="0"/>
    </xf>
    <xf numFmtId="180" fontId="26" fillId="0" borderId="0">
      <alignment wrapText="1"/>
      <protection locked="0"/>
    </xf>
    <xf numFmtId="180" fontId="26" fillId="0" borderId="0">
      <alignment wrapText="1"/>
      <protection locked="0"/>
    </xf>
    <xf numFmtId="180" fontId="26" fillId="0" borderId="0">
      <alignment wrapText="1"/>
      <protection locked="0"/>
    </xf>
    <xf numFmtId="180" fontId="79" fillId="84" borderId="0">
      <alignment wrapText="1"/>
      <protection locked="0"/>
    </xf>
    <xf numFmtId="180" fontId="79" fillId="84" borderId="0">
      <alignment wrapText="1"/>
      <protection locked="0"/>
    </xf>
    <xf numFmtId="180" fontId="79" fillId="84" borderId="0">
      <alignment wrapText="1"/>
      <protection locked="0"/>
    </xf>
    <xf numFmtId="180" fontId="79" fillId="84" borderId="0">
      <alignment wrapText="1"/>
      <protection locked="0"/>
    </xf>
    <xf numFmtId="180" fontId="79" fillId="84" borderId="0">
      <alignment wrapText="1"/>
      <protection locked="0"/>
    </xf>
    <xf numFmtId="180" fontId="26" fillId="0" borderId="0">
      <alignment wrapText="1"/>
      <protection locked="0"/>
    </xf>
    <xf numFmtId="181" fontId="26" fillId="0" borderId="0">
      <alignment wrapText="1"/>
      <protection locked="0"/>
    </xf>
    <xf numFmtId="181" fontId="26" fillId="0" borderId="0">
      <alignment wrapText="1"/>
      <protection locked="0"/>
    </xf>
    <xf numFmtId="181" fontId="79" fillId="84" borderId="0">
      <alignment wrapText="1"/>
      <protection locked="0"/>
    </xf>
    <xf numFmtId="181" fontId="79" fillId="84" borderId="0">
      <alignment wrapText="1"/>
      <protection locked="0"/>
    </xf>
    <xf numFmtId="181" fontId="79" fillId="84" borderId="0">
      <alignment wrapText="1"/>
      <protection locked="0"/>
    </xf>
    <xf numFmtId="181" fontId="79" fillId="84" borderId="0">
      <alignment wrapText="1"/>
      <protection locked="0"/>
    </xf>
    <xf numFmtId="181" fontId="26" fillId="0" borderId="0">
      <alignment wrapText="1"/>
      <protection locked="0"/>
    </xf>
    <xf numFmtId="182" fontId="79" fillId="83" borderId="39">
      <alignment wrapText="1"/>
    </xf>
    <xf numFmtId="182" fontId="79" fillId="83" borderId="39">
      <alignment wrapText="1"/>
    </xf>
    <xf numFmtId="182" fontId="79" fillId="83" borderId="39">
      <alignment wrapText="1"/>
    </xf>
    <xf numFmtId="183" fontId="79" fillId="83" borderId="39">
      <alignment wrapText="1"/>
    </xf>
    <xf numFmtId="183" fontId="79" fillId="83" borderId="39">
      <alignment wrapText="1"/>
    </xf>
    <xf numFmtId="183" fontId="79" fillId="83" borderId="39">
      <alignment wrapText="1"/>
    </xf>
    <xf numFmtId="183" fontId="79" fillId="83" borderId="39">
      <alignment wrapText="1"/>
    </xf>
    <xf numFmtId="184" fontId="79" fillId="83" borderId="39">
      <alignment wrapText="1"/>
    </xf>
    <xf numFmtId="184" fontId="79" fillId="83" borderId="39">
      <alignment wrapText="1"/>
    </xf>
    <xf numFmtId="184" fontId="79" fillId="83" borderId="39">
      <alignment wrapText="1"/>
    </xf>
    <xf numFmtId="0" fontId="32" fillId="0" borderId="40">
      <alignment horizontal="right"/>
    </xf>
    <xf numFmtId="0" fontId="32" fillId="0" borderId="40">
      <alignment horizontal="right"/>
    </xf>
    <xf numFmtId="0" fontId="32" fillId="0" borderId="40">
      <alignment horizontal="right"/>
    </xf>
    <xf numFmtId="0" fontId="32" fillId="0" borderId="40">
      <alignment horizontal="right"/>
    </xf>
    <xf numFmtId="40" fontId="74" fillId="0" borderId="0"/>
    <xf numFmtId="0" fontId="112" fillId="0" borderId="0" applyNumberFormat="0" applyFill="0" applyBorder="0" applyProtection="0">
      <alignment horizontal="left" vertical="center" indent="10"/>
    </xf>
    <xf numFmtId="0" fontId="112" fillId="0" borderId="0" applyNumberFormat="0" applyFill="0" applyBorder="0" applyProtection="0">
      <alignment horizontal="left" vertical="center" indent="10"/>
    </xf>
    <xf numFmtId="0" fontId="26" fillId="0" borderId="0"/>
    <xf numFmtId="0" fontId="122" fillId="0" borderId="0" applyNumberFormat="0" applyFill="0" applyBorder="0" applyAlignment="0" applyProtection="0"/>
  </cellStyleXfs>
  <cellXfs count="136">
    <xf numFmtId="0" fontId="0" fillId="0" borderId="0" xfId="0"/>
    <xf numFmtId="0" fontId="17" fillId="33" borderId="0" xfId="2" applyFill="1" applyAlignment="1">
      <alignment vertical="center"/>
    </xf>
    <xf numFmtId="0" fontId="17" fillId="33" borderId="0" xfId="2" applyFill="1" applyAlignment="1">
      <alignment horizontal="center" vertical="center"/>
    </xf>
    <xf numFmtId="0" fontId="17" fillId="33" borderId="11" xfId="2" applyFill="1" applyBorder="1" applyAlignment="1">
      <alignment vertical="center"/>
    </xf>
    <xf numFmtId="3" fontId="17" fillId="33" borderId="11" xfId="2" applyNumberFormat="1" applyFill="1" applyBorder="1" applyAlignment="1">
      <alignment vertical="center"/>
    </xf>
    <xf numFmtId="0" fontId="0" fillId="33" borderId="0" xfId="0" applyFill="1" applyAlignment="1">
      <alignment vertical="center"/>
    </xf>
    <xf numFmtId="0" fontId="0" fillId="33" borderId="0" xfId="0" applyFill="1" applyAlignment="1">
      <alignment horizontal="center" vertical="center" wrapText="1"/>
    </xf>
    <xf numFmtId="0" fontId="0" fillId="0" borderId="0" xfId="0" applyFill="1"/>
    <xf numFmtId="0" fontId="15" fillId="85" borderId="11" xfId="0" applyFont="1" applyFill="1" applyBorder="1" applyAlignment="1">
      <alignment horizontal="left" wrapText="1"/>
    </xf>
    <xf numFmtId="0" fontId="15" fillId="34" borderId="11" xfId="0" applyFont="1" applyFill="1" applyBorder="1" applyAlignment="1">
      <alignment horizontal="left" wrapText="1"/>
    </xf>
    <xf numFmtId="0" fontId="19" fillId="86" borderId="11" xfId="2" applyFont="1" applyFill="1" applyBorder="1" applyAlignment="1">
      <alignment horizontal="center" vertical="center"/>
    </xf>
    <xf numFmtId="0" fontId="15" fillId="87" borderId="11" xfId="0" applyFont="1" applyFill="1" applyBorder="1" applyAlignment="1">
      <alignment horizontal="left" wrapText="1"/>
    </xf>
    <xf numFmtId="0" fontId="17" fillId="87" borderId="11" xfId="2" applyFill="1" applyBorder="1" applyAlignment="1">
      <alignment horizontal="center" vertical="center"/>
    </xf>
    <xf numFmtId="0" fontId="17" fillId="34" borderId="11" xfId="2" applyFill="1" applyBorder="1" applyAlignment="1">
      <alignment horizontal="center" vertical="center"/>
    </xf>
    <xf numFmtId="0" fontId="15" fillId="88" borderId="11" xfId="0" applyFont="1" applyFill="1" applyBorder="1" applyAlignment="1">
      <alignment horizontal="left" wrapText="1"/>
    </xf>
    <xf numFmtId="0" fontId="15" fillId="89" borderId="11" xfId="0" applyFont="1" applyFill="1" applyBorder="1" applyAlignment="1">
      <alignment horizontal="left" wrapText="1"/>
    </xf>
    <xf numFmtId="0" fontId="15" fillId="90" borderId="11" xfId="0" applyFont="1" applyFill="1" applyBorder="1" applyAlignment="1">
      <alignment horizontal="left" wrapText="1"/>
    </xf>
    <xf numFmtId="0" fontId="0" fillId="92" borderId="0" xfId="0" applyFill="1"/>
    <xf numFmtId="0" fontId="113" fillId="35" borderId="0" xfId="0" applyFont="1" applyFill="1"/>
    <xf numFmtId="0" fontId="114" fillId="35" borderId="0" xfId="0" applyFont="1" applyFill="1"/>
    <xf numFmtId="0" fontId="0" fillId="35" borderId="0" xfId="0" applyFill="1"/>
    <xf numFmtId="0" fontId="115" fillId="35" borderId="0" xfId="0" applyFont="1" applyFill="1"/>
    <xf numFmtId="0" fontId="116" fillId="35" borderId="0" xfId="0" applyFont="1" applyFill="1"/>
    <xf numFmtId="0" fontId="117" fillId="35" borderId="0" xfId="0" applyFont="1" applyFill="1"/>
    <xf numFmtId="0" fontId="49" fillId="35" borderId="0" xfId="217" applyFill="1" applyAlignment="1" applyProtection="1"/>
    <xf numFmtId="0" fontId="0" fillId="35" borderId="0" xfId="0" applyFill="1" applyAlignment="1">
      <alignment wrapText="1"/>
    </xf>
    <xf numFmtId="0" fontId="0" fillId="35" borderId="46" xfId="0" applyFill="1" applyBorder="1"/>
    <xf numFmtId="0" fontId="0" fillId="35" borderId="0" xfId="0" applyFill="1" applyAlignment="1">
      <alignment vertical="center"/>
    </xf>
    <xf numFmtId="187" fontId="15" fillId="35" borderId="49" xfId="0" applyNumberFormat="1" applyFont="1" applyFill="1" applyBorder="1" applyAlignment="1">
      <alignment vertical="center"/>
    </xf>
    <xf numFmtId="0" fontId="0" fillId="92" borderId="0" xfId="0" applyFill="1" applyAlignment="1">
      <alignment vertical="center"/>
    </xf>
    <xf numFmtId="0" fontId="15" fillId="35" borderId="42" xfId="0" applyFont="1" applyFill="1" applyBorder="1" applyAlignment="1">
      <alignment vertical="top"/>
    </xf>
    <xf numFmtId="0" fontId="15" fillId="93" borderId="50" xfId="0" applyFont="1" applyFill="1" applyBorder="1"/>
    <xf numFmtId="0" fontId="0" fillId="93" borderId="50" xfId="0" applyFill="1" applyBorder="1"/>
    <xf numFmtId="0" fontId="15" fillId="94" borderId="50" xfId="0" applyFont="1" applyFill="1" applyBorder="1"/>
    <xf numFmtId="0" fontId="0" fillId="94" borderId="50" xfId="0" applyFill="1" applyBorder="1"/>
    <xf numFmtId="0" fontId="15" fillId="35" borderId="47" xfId="0" applyFont="1" applyFill="1" applyBorder="1" applyAlignment="1">
      <alignment vertical="top"/>
    </xf>
    <xf numFmtId="0" fontId="0" fillId="93" borderId="11" xfId="0" applyFill="1" applyBorder="1"/>
    <xf numFmtId="0" fontId="0" fillId="94" borderId="11" xfId="0" applyFill="1" applyBorder="1"/>
    <xf numFmtId="0" fontId="15" fillId="93" borderId="11" xfId="0" applyFont="1" applyFill="1" applyBorder="1"/>
    <xf numFmtId="0" fontId="15" fillId="94" borderId="11" xfId="0" applyFont="1" applyFill="1" applyBorder="1"/>
    <xf numFmtId="0" fontId="0" fillId="93" borderId="55" xfId="0" applyFill="1" applyBorder="1"/>
    <xf numFmtId="0" fontId="0" fillId="94" borderId="55" xfId="0" applyFill="1" applyBorder="1"/>
    <xf numFmtId="0" fontId="15" fillId="93" borderId="15" xfId="0" applyFont="1" applyFill="1" applyBorder="1"/>
    <xf numFmtId="0" fontId="0" fillId="93" borderId="15" xfId="0" applyFill="1" applyBorder="1"/>
    <xf numFmtId="0" fontId="15" fillId="94" borderId="15" xfId="0" applyFont="1" applyFill="1" applyBorder="1"/>
    <xf numFmtId="0" fontId="0" fillId="94" borderId="15" xfId="0" applyFill="1" applyBorder="1"/>
    <xf numFmtId="0" fontId="15" fillId="35" borderId="0" xfId="0" applyFont="1" applyFill="1"/>
    <xf numFmtId="0" fontId="21" fillId="35" borderId="56" xfId="0" applyFont="1" applyFill="1" applyBorder="1" applyAlignment="1">
      <alignment vertical="top" wrapText="1"/>
    </xf>
    <xf numFmtId="0" fontId="21" fillId="35" borderId="56" xfId="0" applyFont="1" applyFill="1" applyBorder="1" applyAlignment="1">
      <alignment vertical="top"/>
    </xf>
    <xf numFmtId="0" fontId="15" fillId="92" borderId="0" xfId="0" applyFont="1" applyFill="1"/>
    <xf numFmtId="0" fontId="0" fillId="93" borderId="11" xfId="0" applyFont="1" applyFill="1" applyBorder="1"/>
    <xf numFmtId="0" fontId="21" fillId="35" borderId="0" xfId="0" applyFont="1" applyFill="1" applyBorder="1"/>
    <xf numFmtId="0" fontId="0" fillId="35" borderId="0" xfId="0" applyFill="1" applyBorder="1"/>
    <xf numFmtId="0" fontId="122" fillId="35" borderId="0" xfId="2551" applyFill="1"/>
    <xf numFmtId="0" fontId="15" fillId="96" borderId="42" xfId="0" applyFont="1" applyFill="1" applyBorder="1" applyAlignment="1">
      <alignment vertical="top"/>
    </xf>
    <xf numFmtId="0" fontId="15" fillId="96" borderId="47" xfId="0" applyFont="1" applyFill="1" applyBorder="1" applyAlignment="1">
      <alignment vertical="top"/>
    </xf>
    <xf numFmtId="0" fontId="21" fillId="96" borderId="54" xfId="0" applyFont="1" applyFill="1" applyBorder="1" applyAlignment="1">
      <alignment vertical="top" wrapText="1"/>
    </xf>
    <xf numFmtId="0" fontId="0" fillId="96" borderId="54" xfId="0" applyFill="1" applyBorder="1"/>
    <xf numFmtId="0" fontId="15" fillId="96" borderId="54" xfId="0" applyFont="1" applyFill="1" applyBorder="1" applyAlignment="1">
      <alignment vertical="top"/>
    </xf>
    <xf numFmtId="0" fontId="0" fillId="35" borderId="0" xfId="0" applyFont="1" applyFill="1"/>
    <xf numFmtId="186" fontId="0" fillId="93" borderId="11" xfId="0" applyNumberFormat="1" applyFill="1" applyBorder="1"/>
    <xf numFmtId="0" fontId="0" fillId="93" borderId="11" xfId="0" applyFill="1" applyBorder="1" applyAlignment="1">
      <alignment horizontal="right"/>
    </xf>
    <xf numFmtId="0" fontId="0" fillId="93" borderId="55" xfId="0" applyFill="1" applyBorder="1" applyAlignment="1">
      <alignment horizontal="right"/>
    </xf>
    <xf numFmtId="0" fontId="0" fillId="94" borderId="11" xfId="0" applyFill="1" applyBorder="1" applyAlignment="1">
      <alignment horizontal="right"/>
    </xf>
    <xf numFmtId="186" fontId="0" fillId="94" borderId="11" xfId="0" applyNumberFormat="1" applyFill="1" applyBorder="1" applyAlignment="1">
      <alignment horizontal="right"/>
    </xf>
    <xf numFmtId="0" fontId="0" fillId="94" borderId="11" xfId="0" applyFont="1" applyFill="1" applyBorder="1"/>
    <xf numFmtId="0" fontId="0" fillId="93" borderId="10" xfId="0" applyFill="1" applyBorder="1"/>
    <xf numFmtId="0" fontId="0" fillId="94" borderId="10" xfId="0" applyFill="1" applyBorder="1"/>
    <xf numFmtId="0" fontId="0" fillId="94" borderId="10" xfId="0" applyFill="1" applyBorder="1" applyAlignment="1">
      <alignment horizontal="right"/>
    </xf>
    <xf numFmtId="0" fontId="0" fillId="94" borderId="15" xfId="0" applyFill="1" applyBorder="1" applyAlignment="1">
      <alignment horizontal="right"/>
    </xf>
    <xf numFmtId="0" fontId="0" fillId="94" borderId="55" xfId="0" applyFill="1" applyBorder="1" applyAlignment="1">
      <alignment horizontal="right"/>
    </xf>
    <xf numFmtId="0" fontId="0" fillId="93" borderId="50" xfId="0" applyFill="1" applyBorder="1" applyAlignment="1">
      <alignment horizontal="right"/>
    </xf>
    <xf numFmtId="0" fontId="0" fillId="94" borderId="50" xfId="0" applyFill="1" applyBorder="1" applyAlignment="1">
      <alignment horizontal="right"/>
    </xf>
    <xf numFmtId="0" fontId="15" fillId="94" borderId="50" xfId="0" applyFont="1" applyFill="1" applyBorder="1" applyProtection="1"/>
    <xf numFmtId="0" fontId="0" fillId="94" borderId="11" xfId="0" applyFill="1" applyBorder="1" applyProtection="1"/>
    <xf numFmtId="0" fontId="21" fillId="35" borderId="47" xfId="0" applyFont="1" applyFill="1" applyBorder="1" applyAlignment="1">
      <alignment vertical="top" wrapText="1"/>
    </xf>
    <xf numFmtId="187" fontId="0" fillId="94" borderId="11" xfId="0" applyNumberFormat="1" applyFill="1" applyBorder="1" applyAlignment="1" applyProtection="1">
      <alignment vertical="top"/>
    </xf>
    <xf numFmtId="0" fontId="21" fillId="35" borderId="0" xfId="0" applyFont="1" applyFill="1"/>
    <xf numFmtId="0" fontId="0" fillId="94" borderId="0" xfId="0" applyFill="1" applyBorder="1"/>
    <xf numFmtId="9" fontId="0" fillId="93" borderId="55" xfId="1" applyFont="1" applyFill="1" applyBorder="1"/>
    <xf numFmtId="9" fontId="0" fillId="94" borderId="55" xfId="1" applyFont="1" applyFill="1" applyBorder="1" applyAlignment="1">
      <alignment horizontal="right"/>
    </xf>
    <xf numFmtId="0" fontId="15" fillId="93" borderId="50" xfId="0" applyFont="1" applyFill="1" applyBorder="1" applyProtection="1"/>
    <xf numFmtId="0" fontId="0" fillId="93" borderId="11" xfId="0" applyFill="1" applyBorder="1" applyProtection="1"/>
    <xf numFmtId="187" fontId="0" fillId="94" borderId="50" xfId="0" applyNumberFormat="1" applyFill="1" applyBorder="1" applyAlignment="1" applyProtection="1">
      <alignment vertical="top"/>
    </xf>
    <xf numFmtId="187" fontId="0" fillId="94" borderId="55" xfId="0" applyNumberFormat="1" applyFill="1" applyBorder="1" applyAlignment="1" applyProtection="1">
      <alignment vertical="top"/>
    </xf>
    <xf numFmtId="0" fontId="21" fillId="35" borderId="59" xfId="0" applyFont="1" applyFill="1" applyBorder="1" applyAlignment="1" applyProtection="1">
      <alignment vertical="top" wrapText="1"/>
    </xf>
    <xf numFmtId="0" fontId="15" fillId="93" borderId="55" xfId="0" applyFont="1" applyFill="1" applyBorder="1" applyProtection="1"/>
    <xf numFmtId="0" fontId="15" fillId="94" borderId="55" xfId="0" applyFont="1" applyFill="1" applyBorder="1" applyProtection="1"/>
    <xf numFmtId="0" fontId="0" fillId="93" borderId="55" xfId="0" applyFill="1" applyBorder="1" applyAlignment="1">
      <alignment wrapText="1"/>
    </xf>
    <xf numFmtId="0" fontId="0" fillId="94" borderId="55" xfId="0" applyFill="1" applyBorder="1" applyAlignment="1">
      <alignment horizontal="right" wrapText="1"/>
    </xf>
    <xf numFmtId="0" fontId="17" fillId="33" borderId="0" xfId="2" applyFill="1" applyAlignment="1">
      <alignment horizontal="left" vertical="center"/>
    </xf>
    <xf numFmtId="0" fontId="17" fillId="0" borderId="11" xfId="0" applyFont="1" applyBorder="1"/>
    <xf numFmtId="187" fontId="0" fillId="35" borderId="51" xfId="0" applyNumberFormat="1" applyFill="1" applyBorder="1" applyAlignment="1">
      <alignment horizontal="center" vertical="top"/>
    </xf>
    <xf numFmtId="187" fontId="0" fillId="35" borderId="52" xfId="0" applyNumberFormat="1" applyFill="1" applyBorder="1" applyAlignment="1">
      <alignment horizontal="center" vertical="top"/>
    </xf>
    <xf numFmtId="187" fontId="0" fillId="35" borderId="53" xfId="0" applyNumberFormat="1" applyFill="1" applyBorder="1" applyAlignment="1">
      <alignment horizontal="center" vertical="top"/>
    </xf>
    <xf numFmtId="3" fontId="17" fillId="33" borderId="11" xfId="2" applyNumberFormat="1" applyFont="1" applyFill="1" applyBorder="1" applyAlignment="1">
      <alignment vertical="center"/>
    </xf>
    <xf numFmtId="185" fontId="17" fillId="33" borderId="11" xfId="1" applyNumberFormat="1" applyFont="1" applyFill="1" applyBorder="1" applyAlignment="1">
      <alignment vertical="center"/>
    </xf>
    <xf numFmtId="9" fontId="17" fillId="33" borderId="11" xfId="1" applyFont="1" applyFill="1" applyBorder="1" applyAlignment="1">
      <alignment vertical="center"/>
    </xf>
    <xf numFmtId="185" fontId="0" fillId="93" borderId="11" xfId="1" applyNumberFormat="1" applyFont="1" applyFill="1" applyBorder="1"/>
    <xf numFmtId="185" fontId="0" fillId="94" borderId="11" xfId="1" applyNumberFormat="1" applyFont="1" applyFill="1" applyBorder="1" applyAlignment="1">
      <alignment horizontal="right"/>
    </xf>
    <xf numFmtId="0" fontId="0" fillId="0" borderId="0" xfId="0" applyFont="1" applyFill="1" applyAlignment="1">
      <alignment vertical="center"/>
    </xf>
    <xf numFmtId="0" fontId="17" fillId="0" borderId="11" xfId="2" applyFont="1" applyFill="1" applyBorder="1" applyAlignment="1">
      <alignment vertical="center"/>
    </xf>
    <xf numFmtId="0" fontId="17" fillId="0" borderId="0" xfId="2" applyFont="1" applyFill="1" applyAlignment="1">
      <alignment vertical="center"/>
    </xf>
    <xf numFmtId="0" fontId="17" fillId="88" borderId="11" xfId="2" applyFont="1" applyFill="1" applyBorder="1" applyAlignment="1">
      <alignment horizontal="center" vertical="center"/>
    </xf>
    <xf numFmtId="0" fontId="0" fillId="35" borderId="0" xfId="0" applyFill="1" applyAlignment="1">
      <alignment horizontal="left" vertical="top" wrapText="1"/>
    </xf>
    <xf numFmtId="0" fontId="15" fillId="35" borderId="42" xfId="0" applyFont="1" applyFill="1" applyBorder="1" applyAlignment="1">
      <alignment horizontal="left"/>
    </xf>
    <xf numFmtId="0" fontId="15" fillId="35" borderId="47" xfId="0" applyFont="1" applyFill="1" applyBorder="1" applyAlignment="1">
      <alignment horizontal="left"/>
    </xf>
    <xf numFmtId="0" fontId="118" fillId="93" borderId="43" xfId="0" applyFont="1" applyFill="1" applyBorder="1" applyAlignment="1">
      <alignment horizontal="center"/>
    </xf>
    <xf numFmtId="0" fontId="118" fillId="93" borderId="44" xfId="0" applyFont="1" applyFill="1" applyBorder="1" applyAlignment="1">
      <alignment horizontal="center"/>
    </xf>
    <xf numFmtId="0" fontId="118" fillId="93" borderId="45" xfId="0" applyFont="1" applyFill="1" applyBorder="1" applyAlignment="1">
      <alignment horizontal="center"/>
    </xf>
    <xf numFmtId="0" fontId="118" fillId="94" borderId="43" xfId="0" applyFont="1" applyFill="1" applyBorder="1" applyAlignment="1">
      <alignment horizontal="center"/>
    </xf>
    <xf numFmtId="0" fontId="118" fillId="94" borderId="44" xfId="0" applyFont="1" applyFill="1" applyBorder="1" applyAlignment="1">
      <alignment horizontal="center"/>
    </xf>
    <xf numFmtId="0" fontId="118" fillId="94" borderId="45" xfId="0" applyFont="1" applyFill="1" applyBorder="1" applyAlignment="1">
      <alignment horizontal="center"/>
    </xf>
    <xf numFmtId="0" fontId="119" fillId="95" borderId="48" xfId="0" applyFont="1" applyFill="1" applyBorder="1" applyAlignment="1">
      <alignment horizontal="center" vertical="center"/>
    </xf>
    <xf numFmtId="0" fontId="119" fillId="95" borderId="28" xfId="0" applyFont="1" applyFill="1" applyBorder="1" applyAlignment="1">
      <alignment horizontal="center" vertical="center"/>
    </xf>
    <xf numFmtId="0" fontId="119" fillId="95" borderId="41" xfId="0" applyFont="1" applyFill="1" applyBorder="1" applyAlignment="1">
      <alignment horizontal="center" vertical="center"/>
    </xf>
    <xf numFmtId="0" fontId="119" fillId="90" borderId="48" xfId="0" applyFont="1" applyFill="1" applyBorder="1" applyAlignment="1">
      <alignment horizontal="center" vertical="center"/>
    </xf>
    <xf numFmtId="0" fontId="119" fillId="90" borderId="28" xfId="0" applyFont="1" applyFill="1" applyBorder="1" applyAlignment="1">
      <alignment horizontal="center" vertical="center"/>
    </xf>
    <xf numFmtId="0" fontId="119" fillId="90" borderId="41" xfId="0" applyFont="1" applyFill="1" applyBorder="1" applyAlignment="1">
      <alignment horizontal="center" vertical="center"/>
    </xf>
    <xf numFmtId="0" fontId="0" fillId="35" borderId="0" xfId="0" applyFill="1" applyAlignment="1">
      <alignment horizontal="left"/>
    </xf>
    <xf numFmtId="0" fontId="21" fillId="35" borderId="58" xfId="0" applyFont="1" applyFill="1" applyBorder="1" applyAlignment="1">
      <alignment horizontal="left" wrapText="1"/>
    </xf>
    <xf numFmtId="0" fontId="21" fillId="35" borderId="0" xfId="0" applyFont="1" applyFill="1" applyBorder="1" applyAlignment="1">
      <alignment horizontal="left" wrapText="1"/>
    </xf>
    <xf numFmtId="0" fontId="15" fillId="35" borderId="42" xfId="0" applyFont="1" applyFill="1" applyBorder="1" applyAlignment="1" applyProtection="1">
      <alignment horizontal="center" vertical="top" wrapText="1"/>
    </xf>
    <xf numFmtId="0" fontId="15" fillId="35" borderId="47" xfId="0" applyFont="1" applyFill="1" applyBorder="1" applyAlignment="1" applyProtection="1">
      <alignment horizontal="center" vertical="top" wrapText="1"/>
    </xf>
    <xf numFmtId="0" fontId="15" fillId="35" borderId="60" xfId="0" applyFont="1" applyFill="1" applyBorder="1" applyAlignment="1" applyProtection="1">
      <alignment horizontal="center" vertical="top" wrapText="1"/>
    </xf>
    <xf numFmtId="187" fontId="0" fillId="35" borderId="52" xfId="0" applyNumberFormat="1" applyFill="1" applyBorder="1" applyAlignment="1">
      <alignment horizontal="center" vertical="top"/>
    </xf>
    <xf numFmtId="187" fontId="0" fillId="35" borderId="57" xfId="0" applyNumberFormat="1" applyFill="1" applyBorder="1" applyAlignment="1">
      <alignment horizontal="center" vertical="top"/>
    </xf>
    <xf numFmtId="0" fontId="0" fillId="35" borderId="0" xfId="0" applyFill="1" applyAlignment="1">
      <alignment horizontal="left" wrapText="1"/>
    </xf>
    <xf numFmtId="0" fontId="19" fillId="91" borderId="11" xfId="2" applyFont="1" applyFill="1" applyBorder="1" applyAlignment="1">
      <alignment horizontal="center" vertical="center"/>
    </xf>
    <xf numFmtId="0" fontId="17" fillId="91" borderId="11" xfId="2" applyFill="1" applyBorder="1" applyAlignment="1">
      <alignment horizontal="center" vertical="center"/>
    </xf>
    <xf numFmtId="0" fontId="19" fillId="90" borderId="11" xfId="2" applyFont="1" applyFill="1" applyBorder="1" applyAlignment="1">
      <alignment horizontal="center" vertical="center"/>
    </xf>
    <xf numFmtId="0" fontId="19" fillId="86" borderId="11" xfId="2" applyFont="1" applyFill="1" applyBorder="1" applyAlignment="1">
      <alignment horizontal="center" vertical="center"/>
    </xf>
    <xf numFmtId="0" fontId="19" fillId="86" borderId="11" xfId="2" applyFont="1" applyFill="1" applyBorder="1" applyAlignment="1">
      <alignment horizontal="center" vertical="center" wrapText="1"/>
    </xf>
    <xf numFmtId="0" fontId="17" fillId="86" borderId="11" xfId="2" applyFill="1" applyBorder="1" applyAlignment="1">
      <alignment horizontal="center" vertical="center" wrapText="1"/>
    </xf>
    <xf numFmtId="0" fontId="19" fillId="85" borderId="11" xfId="2" applyFont="1" applyFill="1" applyBorder="1" applyAlignment="1">
      <alignment horizontal="center" vertical="center"/>
    </xf>
    <xf numFmtId="0" fontId="19" fillId="89" borderId="11" xfId="2" applyFont="1" applyFill="1" applyBorder="1" applyAlignment="1">
      <alignment horizontal="center" vertical="center"/>
    </xf>
  </cellXfs>
  <cellStyles count="2552">
    <cellStyle name="%" xfId="2342"/>
    <cellStyle name="% 2" xfId="2343"/>
    <cellStyle name="%_PEF FSBR2011" xfId="2344"/>
    <cellStyle name="]_x000d__x000a_Zoomed=1_x000d__x000a_Row=0_x000d__x000a_Column=0_x000d__x000a_Height=0_x000d__x000a_Width=0_x000d__x000a_FontName=FoxFont_x000d__x000a_FontStyle=0_x000d__x000a_FontSize=9_x000d__x000a_PrtFontName=FoxPrin" xfId="2345"/>
    <cellStyle name="_TableHead" xfId="2346"/>
    <cellStyle name="1dp" xfId="2347"/>
    <cellStyle name="1dp 2" xfId="2348"/>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5 2 2" xfId="13"/>
    <cellStyle name="20% - Accent6 2" xfId="14"/>
    <cellStyle name="20% - Accent6 2 2" xfId="15"/>
    <cellStyle name="3dp" xfId="2349"/>
    <cellStyle name="3dp 2" xfId="2350"/>
    <cellStyle name="40% - Accent1 2" xfId="16"/>
    <cellStyle name="40% - Accent1 2 2" xfId="17"/>
    <cellStyle name="40% - Accent2 2" xfId="18"/>
    <cellStyle name="40% - Accent2 2 2" xfId="19"/>
    <cellStyle name="40% - Accent3 2" xfId="20"/>
    <cellStyle name="40% - Accent3 2 2" xfId="21"/>
    <cellStyle name="40% - Accent4 2" xfId="22"/>
    <cellStyle name="40% - Accent4 2 2" xfId="23"/>
    <cellStyle name="40% - Accent5 2" xfId="24"/>
    <cellStyle name="40% - Accent5 2 2" xfId="25"/>
    <cellStyle name="40% - Accent6 2" xfId="26"/>
    <cellStyle name="40% - Accent6 2 2" xfId="27"/>
    <cellStyle name="4dp" xfId="2351"/>
    <cellStyle name="4dp 2" xfId="2352"/>
    <cellStyle name="60% - Accent1 2" xfId="28"/>
    <cellStyle name="60% - Accent1 2 2" xfId="29"/>
    <cellStyle name="60% - Accent2 2" xfId="30"/>
    <cellStyle name="60% - Accent2 2 2" xfId="31"/>
    <cellStyle name="60% - Accent3 2" xfId="32"/>
    <cellStyle name="60% - Accent3 2 2" xfId="33"/>
    <cellStyle name="60% - Accent4 2" xfId="34"/>
    <cellStyle name="60% - Accent4 2 2" xfId="35"/>
    <cellStyle name="60% - Accent5 2" xfId="36"/>
    <cellStyle name="60% - Accent5 2 2" xfId="37"/>
    <cellStyle name="60% - Accent6 2" xfId="38"/>
    <cellStyle name="60% - Accent6 2 2" xfId="39"/>
    <cellStyle name="Accent1 2" xfId="40"/>
    <cellStyle name="Accent1 2 2" xfId="41"/>
    <cellStyle name="Accent2 2" xfId="42"/>
    <cellStyle name="Accent2 2 2" xfId="43"/>
    <cellStyle name="Accent3 2" xfId="44"/>
    <cellStyle name="Accent3 2 2" xfId="45"/>
    <cellStyle name="Accent4 2" xfId="46"/>
    <cellStyle name="Accent4 2 2" xfId="47"/>
    <cellStyle name="Accent5 2" xfId="48"/>
    <cellStyle name="Accent5 2 2" xfId="49"/>
    <cellStyle name="Accent6 2" xfId="50"/>
    <cellStyle name="Accent6 2 2" xfId="51"/>
    <cellStyle name="ANCLAS,REZONES Y SUS PARTES,DE FUNDICION,DE HIERRO O DE ACERO" xfId="52"/>
    <cellStyle name="ANCLAS,REZONES Y SUS PARTES,DE FUNDICION,DE HIERRO O DE ACERO 2" xfId="53"/>
    <cellStyle name="Bad 2" xfId="54"/>
    <cellStyle name="Bad 2 2" xfId="55"/>
    <cellStyle name="Bid £m format" xfId="2353"/>
    <cellStyle name="bin" xfId="56"/>
    <cellStyle name="bin 2" xfId="57"/>
    <cellStyle name="blue" xfId="58"/>
    <cellStyle name="blue 2" xfId="59"/>
    <cellStyle name="Calculation 2" xfId="60"/>
    <cellStyle name="Calculation 2 2" xfId="61"/>
    <cellStyle name="cell" xfId="62"/>
    <cellStyle name="cell 2" xfId="63"/>
    <cellStyle name="CellNationName" xfId="64"/>
    <cellStyle name="Check Cell 2" xfId="65"/>
    <cellStyle name="Check Cell 2 2" xfId="66"/>
    <cellStyle name="CIL" xfId="2354"/>
    <cellStyle name="CIU" xfId="2355"/>
    <cellStyle name="Col&amp;RowHeadings" xfId="67"/>
    <cellStyle name="Col&amp;RowHeadings 2" xfId="68"/>
    <cellStyle name="ColCodes" xfId="69"/>
    <cellStyle name="ColCodes 2" xfId="70"/>
    <cellStyle name="ColTitles" xfId="71"/>
    <cellStyle name="ColTitles 10" xfId="72"/>
    <cellStyle name="ColTitles 10 2" xfId="73"/>
    <cellStyle name="ColTitles 10 2 2" xfId="74"/>
    <cellStyle name="ColTitles 10 3" xfId="75"/>
    <cellStyle name="ColTitles 11" xfId="76"/>
    <cellStyle name="ColTitles 11 2" xfId="77"/>
    <cellStyle name="ColTitles 11 2 2" xfId="78"/>
    <cellStyle name="ColTitles 11 3" xfId="79"/>
    <cellStyle name="ColTitles 12" xfId="80"/>
    <cellStyle name="ColTitles 12 2" xfId="81"/>
    <cellStyle name="ColTitles 13" xfId="82"/>
    <cellStyle name="ColTitles 13 2" xfId="83"/>
    <cellStyle name="ColTitles 14" xfId="84"/>
    <cellStyle name="ColTitles 2" xfId="85"/>
    <cellStyle name="ColTitles 2 2" xfId="86"/>
    <cellStyle name="ColTitles 2 2 2" xfId="87"/>
    <cellStyle name="ColTitles 2 3" xfId="88"/>
    <cellStyle name="ColTitles 3" xfId="89"/>
    <cellStyle name="ColTitles 3 2" xfId="90"/>
    <cellStyle name="ColTitles 3 2 2" xfId="91"/>
    <cellStyle name="ColTitles 3 3" xfId="92"/>
    <cellStyle name="ColTitles 4" xfId="93"/>
    <cellStyle name="ColTitles 4 2" xfId="94"/>
    <cellStyle name="ColTitles 4 2 2" xfId="95"/>
    <cellStyle name="ColTitles 4 3" xfId="96"/>
    <cellStyle name="ColTitles 5" xfId="97"/>
    <cellStyle name="ColTitles 5 2" xfId="98"/>
    <cellStyle name="ColTitles 5 2 2" xfId="99"/>
    <cellStyle name="ColTitles 5 3" xfId="100"/>
    <cellStyle name="ColTitles 6" xfId="101"/>
    <cellStyle name="ColTitles 6 2" xfId="102"/>
    <cellStyle name="ColTitles 6 2 2" xfId="103"/>
    <cellStyle name="ColTitles 6 3" xfId="104"/>
    <cellStyle name="ColTitles 7" xfId="105"/>
    <cellStyle name="ColTitles 7 2" xfId="106"/>
    <cellStyle name="ColTitles 7 2 2" xfId="107"/>
    <cellStyle name="ColTitles 7 3" xfId="108"/>
    <cellStyle name="ColTitles 8" xfId="109"/>
    <cellStyle name="ColTitles 8 2" xfId="110"/>
    <cellStyle name="ColTitles 8 2 2" xfId="111"/>
    <cellStyle name="ColTitles 8 3" xfId="112"/>
    <cellStyle name="ColTitles 9" xfId="113"/>
    <cellStyle name="ColTitles 9 2" xfId="114"/>
    <cellStyle name="ColTitles 9 2 2" xfId="115"/>
    <cellStyle name="ColTitles 9 3" xfId="116"/>
    <cellStyle name="column" xfId="117"/>
    <cellStyle name="column 2" xfId="118"/>
    <cellStyle name="Comma [0] 2" xfId="2356"/>
    <cellStyle name="Comma [0] 3" xfId="2357"/>
    <cellStyle name="Comma 2" xfId="119"/>
    <cellStyle name="Comma 2 2" xfId="120"/>
    <cellStyle name="Comma 2 2 2" xfId="121"/>
    <cellStyle name="Comma 2 3" xfId="122"/>
    <cellStyle name="Comma 2 4" xfId="123"/>
    <cellStyle name="Comma 3" xfId="124"/>
    <cellStyle name="Comma 3 2" xfId="125"/>
    <cellStyle name="Comma 3 3" xfId="126"/>
    <cellStyle name="Comma 3 4" xfId="127"/>
    <cellStyle name="Comma 4" xfId="128"/>
    <cellStyle name="Comma 4 2" xfId="129"/>
    <cellStyle name="Comma 5" xfId="130"/>
    <cellStyle name="Comma 5 2" xfId="131"/>
    <cellStyle name="Comma 6" xfId="132"/>
    <cellStyle name="Comma 7" xfId="133"/>
    <cellStyle name="Comma 8" xfId="134"/>
    <cellStyle name="comma(1)" xfId="135"/>
    <cellStyle name="comma(1) 2" xfId="136"/>
    <cellStyle name="Currency 2" xfId="137"/>
    <cellStyle name="Data_Total" xfId="138"/>
    <cellStyle name="DataEntryCells" xfId="139"/>
    <cellStyle name="DataEntryCells 2" xfId="140"/>
    <cellStyle name="dave1" xfId="141"/>
    <cellStyle name="Description" xfId="2358"/>
    <cellStyle name="Dezimal_diff by immig" xfId="142"/>
    <cellStyle name="ErrRpt_DataEntryCells" xfId="143"/>
    <cellStyle name="ErrRpt-DataEntryCells" xfId="144"/>
    <cellStyle name="ErrRpt-DataEntryCells 2" xfId="145"/>
    <cellStyle name="ErrRpt-GreyBackground" xfId="146"/>
    <cellStyle name="ErrRpt-GreyBackground 2" xfId="147"/>
    <cellStyle name="Euro" xfId="2359"/>
    <cellStyle name="Explanatory Text 2" xfId="148"/>
    <cellStyle name="Explanatory Text 2 2" xfId="149"/>
    <cellStyle name="Flash" xfId="2360"/>
    <cellStyle name="footnote ref" xfId="2361"/>
    <cellStyle name="footnote text" xfId="2362"/>
    <cellStyle name="formula" xfId="150"/>
    <cellStyle name="formula 2" xfId="151"/>
    <cellStyle name="gap" xfId="152"/>
    <cellStyle name="gap 2" xfId="153"/>
    <cellStyle name="gap 2 2" xfId="154"/>
    <cellStyle name="gap 2 2 2" xfId="155"/>
    <cellStyle name="gap 2 2 2 2" xfId="156"/>
    <cellStyle name="gap 2 2 2 2 2" xfId="157"/>
    <cellStyle name="gap 2 2 2 2 2 2" xfId="158"/>
    <cellStyle name="gap 2 2 2 2 3" xfId="159"/>
    <cellStyle name="gap 2 2 2 3" xfId="160"/>
    <cellStyle name="gap 2 2 2 3 2" xfId="161"/>
    <cellStyle name="gap 2 2 2 4" xfId="162"/>
    <cellStyle name="gap 2 2 3" xfId="163"/>
    <cellStyle name="gap 2 2 3 2" xfId="164"/>
    <cellStyle name="gap 2 2 3 2 2" xfId="165"/>
    <cellStyle name="gap 2 2 3 3" xfId="166"/>
    <cellStyle name="gap 2 2 4" xfId="167"/>
    <cellStyle name="gap 2 2 4 2" xfId="168"/>
    <cellStyle name="gap 2 2 5" xfId="169"/>
    <cellStyle name="gap 2 2 5 2" xfId="170"/>
    <cellStyle name="gap 2 2 6" xfId="171"/>
    <cellStyle name="gap 2 3" xfId="172"/>
    <cellStyle name="gap 3" xfId="173"/>
    <cellStyle name="gap 3 2" xfId="174"/>
    <cellStyle name="gap 3 2 2" xfId="175"/>
    <cellStyle name="gap 3 2 2 2" xfId="176"/>
    <cellStyle name="gap 3 2 3" xfId="177"/>
    <cellStyle name="gap 3 3" xfId="178"/>
    <cellStyle name="gap 3 3 2" xfId="179"/>
    <cellStyle name="gap 3 4" xfId="180"/>
    <cellStyle name="gap 4" xfId="181"/>
    <cellStyle name="gap 4 2" xfId="182"/>
    <cellStyle name="gap 4 2 2" xfId="183"/>
    <cellStyle name="gap 4 3" xfId="184"/>
    <cellStyle name="gap 5" xfId="185"/>
    <cellStyle name="gap 5 2" xfId="186"/>
    <cellStyle name="gap 6" xfId="187"/>
    <cellStyle name="General" xfId="2363"/>
    <cellStyle name="General 2" xfId="2364"/>
    <cellStyle name="Good 2" xfId="188"/>
    <cellStyle name="Good 2 2" xfId="189"/>
    <cellStyle name="Grey" xfId="2365"/>
    <cellStyle name="GreyBackground" xfId="190"/>
    <cellStyle name="GreyBackground 2" xfId="191"/>
    <cellStyle name="HeaderLabel" xfId="2366"/>
    <cellStyle name="HeaderText" xfId="2367"/>
    <cellStyle name="Heading" xfId="192"/>
    <cellStyle name="Heading 1 2" xfId="193"/>
    <cellStyle name="Heading 1 2 2" xfId="194"/>
    <cellStyle name="Heading 1 2_asset sales" xfId="2368"/>
    <cellStyle name="Heading 1 3" xfId="2369"/>
    <cellStyle name="Heading 1 4" xfId="2370"/>
    <cellStyle name="Heading 2 2" xfId="195"/>
    <cellStyle name="Heading 2 2 2" xfId="196"/>
    <cellStyle name="Heading 2 3" xfId="2371"/>
    <cellStyle name="Heading 3 2" xfId="197"/>
    <cellStyle name="Heading 3 2 2" xfId="198"/>
    <cellStyle name="Heading 3 3" xfId="2372"/>
    <cellStyle name="Heading 4 2" xfId="199"/>
    <cellStyle name="Heading 4 2 2" xfId="200"/>
    <cellStyle name="Heading 4 3" xfId="2373"/>
    <cellStyle name="Heading 5" xfId="201"/>
    <cellStyle name="Heading 6" xfId="2374"/>
    <cellStyle name="Heading 7" xfId="2375"/>
    <cellStyle name="Heading 8" xfId="2376"/>
    <cellStyle name="Headings" xfId="202"/>
    <cellStyle name="Headings 10" xfId="203"/>
    <cellStyle name="Headings 2" xfId="204"/>
    <cellStyle name="Headings 3" xfId="205"/>
    <cellStyle name="Headings 3 2" xfId="206"/>
    <cellStyle name="Headings 4" xfId="207"/>
    <cellStyle name="Headings 5" xfId="208"/>
    <cellStyle name="Headings 6" xfId="209"/>
    <cellStyle name="Headings 7" xfId="210"/>
    <cellStyle name="Headings 7 2" xfId="211"/>
    <cellStyle name="Headings 8" xfId="212"/>
    <cellStyle name="Headings 9" xfId="213"/>
    <cellStyle name="Headings_Subregional labour market part 5 from Nomis" xfId="214"/>
    <cellStyle name="Hyperlink" xfId="2551" builtinId="8"/>
    <cellStyle name="Hyperlink 10" xfId="215"/>
    <cellStyle name="Hyperlink 11" xfId="216"/>
    <cellStyle name="Hyperlink 12" xfId="217"/>
    <cellStyle name="Hyperlink 13" xfId="218"/>
    <cellStyle name="Hyperlink 14" xfId="219"/>
    <cellStyle name="Hyperlink 15" xfId="220"/>
    <cellStyle name="Hyperlink 16" xfId="221"/>
    <cellStyle name="Hyperlink 2" xfId="222"/>
    <cellStyle name="Hyperlink 2 2" xfId="223"/>
    <cellStyle name="Hyperlink 2 2 2" xfId="224"/>
    <cellStyle name="Hyperlink 2 2 2 2" xfId="225"/>
    <cellStyle name="Hyperlink 2 3" xfId="226"/>
    <cellStyle name="Hyperlink 2 4" xfId="227"/>
    <cellStyle name="Hyperlink 2 5" xfId="228"/>
    <cellStyle name="Hyperlink 2 5 2" xfId="229"/>
    <cellStyle name="Hyperlink 2 6" xfId="230"/>
    <cellStyle name="Hyperlink 2_6 Key statistics housing transport and environment (2011)_OLD" xfId="231"/>
    <cellStyle name="Hyperlink 3" xfId="232"/>
    <cellStyle name="Hyperlink 3 2" xfId="233"/>
    <cellStyle name="Hyperlink 3 2 2" xfId="234"/>
    <cellStyle name="Hyperlink 3 3" xfId="235"/>
    <cellStyle name="Hyperlink 3 4" xfId="236"/>
    <cellStyle name="Hyperlink 3 5" xfId="237"/>
    <cellStyle name="Hyperlink 3_6 Key statistics housing transport and environment (2011)_OLD" xfId="238"/>
    <cellStyle name="Hyperlink 4" xfId="239"/>
    <cellStyle name="Hyperlink 4 2" xfId="240"/>
    <cellStyle name="Hyperlink 5" xfId="241"/>
    <cellStyle name="Hyperlink 5 2" xfId="242"/>
    <cellStyle name="Hyperlink 5 3" xfId="243"/>
    <cellStyle name="Hyperlink 5 3 2" xfId="244"/>
    <cellStyle name="Hyperlink 5_ONS - Key Statistics - Housing Transport &amp; Environment" xfId="245"/>
    <cellStyle name="Hyperlink 6" xfId="246"/>
    <cellStyle name="Hyperlink 6 2" xfId="247"/>
    <cellStyle name="Hyperlink 7" xfId="248"/>
    <cellStyle name="Hyperlink 8" xfId="249"/>
    <cellStyle name="Hyperlink 9" xfId="250"/>
    <cellStyle name="Information" xfId="2377"/>
    <cellStyle name="Input [yellow]" xfId="2378"/>
    <cellStyle name="Input 10" xfId="2379"/>
    <cellStyle name="Input 11" xfId="2380"/>
    <cellStyle name="Input 12" xfId="2381"/>
    <cellStyle name="Input 13" xfId="2382"/>
    <cellStyle name="Input 14" xfId="2383"/>
    <cellStyle name="Input 15" xfId="2384"/>
    <cellStyle name="Input 16" xfId="2385"/>
    <cellStyle name="Input 17" xfId="2386"/>
    <cellStyle name="Input 18" xfId="2387"/>
    <cellStyle name="Input 19" xfId="2388"/>
    <cellStyle name="Input 2" xfId="251"/>
    <cellStyle name="Input 2 2" xfId="252"/>
    <cellStyle name="Input 3" xfId="2389"/>
    <cellStyle name="Input 4" xfId="2390"/>
    <cellStyle name="Input 5" xfId="2391"/>
    <cellStyle name="Input 6" xfId="2392"/>
    <cellStyle name="Input 7" xfId="2393"/>
    <cellStyle name="Input 8" xfId="2394"/>
    <cellStyle name="Input 9" xfId="2395"/>
    <cellStyle name="Inscode" xfId="253"/>
    <cellStyle name="Inscode 2" xfId="254"/>
    <cellStyle name="ISC" xfId="255"/>
    <cellStyle name="ISC 2" xfId="256"/>
    <cellStyle name="ISC 2 2" xfId="257"/>
    <cellStyle name="ISC 3" xfId="258"/>
    <cellStyle name="isced" xfId="259"/>
    <cellStyle name="isced 2" xfId="260"/>
    <cellStyle name="ISCED Titles" xfId="261"/>
    <cellStyle name="ISCED Titles 2" xfId="262"/>
    <cellStyle name="LabelIntersect" xfId="2396"/>
    <cellStyle name="LabelLeft" xfId="2397"/>
    <cellStyle name="LabelTop" xfId="2398"/>
    <cellStyle name="level1a" xfId="263"/>
    <cellStyle name="level1a 2" xfId="264"/>
    <cellStyle name="level1a 2 2" xfId="265"/>
    <cellStyle name="level1a 2 2 2" xfId="266"/>
    <cellStyle name="level1a 2 2 2 2" xfId="267"/>
    <cellStyle name="level1a 2 2 3" xfId="268"/>
    <cellStyle name="level1a 2 2 3 2" xfId="269"/>
    <cellStyle name="level1a 2 2 4" xfId="270"/>
    <cellStyle name="level1a 2 3" xfId="271"/>
    <cellStyle name="level1a 3" xfId="272"/>
    <cellStyle name="level2" xfId="273"/>
    <cellStyle name="level2 2" xfId="274"/>
    <cellStyle name="level2 2 2" xfId="275"/>
    <cellStyle name="level2 2 2 2" xfId="276"/>
    <cellStyle name="level2 2 2 2 2" xfId="277"/>
    <cellStyle name="level2 2 2 3" xfId="278"/>
    <cellStyle name="level2 2 2 3 2" xfId="279"/>
    <cellStyle name="level2 2 2 4" xfId="280"/>
    <cellStyle name="level2 2 3" xfId="281"/>
    <cellStyle name="level2 3" xfId="282"/>
    <cellStyle name="level2a" xfId="283"/>
    <cellStyle name="level2a 2" xfId="284"/>
    <cellStyle name="level2a 2 2" xfId="285"/>
    <cellStyle name="level2a 2 2 2" xfId="286"/>
    <cellStyle name="level2a 2 2 2 2" xfId="287"/>
    <cellStyle name="level2a 2 2 3" xfId="288"/>
    <cellStyle name="level2a 2 2 3 2" xfId="289"/>
    <cellStyle name="level2a 2 2 4" xfId="290"/>
    <cellStyle name="level2a 2 3" xfId="291"/>
    <cellStyle name="level2a 3" xfId="292"/>
    <cellStyle name="level3" xfId="293"/>
    <cellStyle name="level3 2" xfId="294"/>
    <cellStyle name="Linked Cell 2" xfId="295"/>
    <cellStyle name="Linked Cell 2 2" xfId="296"/>
    <cellStyle name="Migliaia (0)_conti99" xfId="297"/>
    <cellStyle name="Mik" xfId="2399"/>
    <cellStyle name="Mik 2" xfId="2400"/>
    <cellStyle name="Mik_For fiscal tables" xfId="2401"/>
    <cellStyle name="N" xfId="2402"/>
    <cellStyle name="N 2" xfId="2403"/>
    <cellStyle name="Neutral 2" xfId="298"/>
    <cellStyle name="Neutral 2 2" xfId="299"/>
    <cellStyle name="Normal" xfId="0" builtinId="0"/>
    <cellStyle name="Normal - Style1" xfId="2404"/>
    <cellStyle name="Normal - Style2" xfId="2405"/>
    <cellStyle name="Normal - Style3" xfId="2406"/>
    <cellStyle name="Normal - Style4" xfId="2407"/>
    <cellStyle name="Normal - Style5" xfId="2408"/>
    <cellStyle name="Normal 10" xfId="300"/>
    <cellStyle name="Normal 10 2" xfId="301"/>
    <cellStyle name="Normal 10 2 2" xfId="302"/>
    <cellStyle name="Normal 10 2 2 2" xfId="303"/>
    <cellStyle name="Normal 10 2 3" xfId="304"/>
    <cellStyle name="Normal 10 2 3 2" xfId="305"/>
    <cellStyle name="Normal 10 2 4" xfId="306"/>
    <cellStyle name="Normal 10 2 4 2" xfId="307"/>
    <cellStyle name="Normal 10 2 5" xfId="308"/>
    <cellStyle name="Normal 10 2 6" xfId="309"/>
    <cellStyle name="Normal 10 2 7" xfId="310"/>
    <cellStyle name="Normal 10 3" xfId="311"/>
    <cellStyle name="Normal 11" xfId="312"/>
    <cellStyle name="Normal 11 10" xfId="2409"/>
    <cellStyle name="Normal 11 11" xfId="2410"/>
    <cellStyle name="Normal 11 2" xfId="313"/>
    <cellStyle name="Normal 11 3" xfId="314"/>
    <cellStyle name="Normal 11 3 2" xfId="315"/>
    <cellStyle name="Normal 11 3 2 2" xfId="316"/>
    <cellStyle name="Normal 11 3 3" xfId="317"/>
    <cellStyle name="Normal 11 4" xfId="318"/>
    <cellStyle name="Normal 11 4 2" xfId="319"/>
    <cellStyle name="Normal 11 4 2 2" xfId="320"/>
    <cellStyle name="Normal 11 4 3" xfId="321"/>
    <cellStyle name="Normal 11 5" xfId="322"/>
    <cellStyle name="Normal 11 6" xfId="323"/>
    <cellStyle name="Normal 11 7" xfId="2411"/>
    <cellStyle name="Normal 11 8" xfId="2412"/>
    <cellStyle name="Normal 11 9" xfId="2413"/>
    <cellStyle name="Normal 12" xfId="324"/>
    <cellStyle name="Normal 12 2" xfId="325"/>
    <cellStyle name="Normal 12 2 2" xfId="326"/>
    <cellStyle name="Normal 12 3" xfId="327"/>
    <cellStyle name="Normal 12 3 2" xfId="328"/>
    <cellStyle name="Normal 12 4" xfId="329"/>
    <cellStyle name="Normal 13" xfId="330"/>
    <cellStyle name="Normal 13 2" xfId="331"/>
    <cellStyle name="Normal 13 3" xfId="332"/>
    <cellStyle name="Normal 14" xfId="333"/>
    <cellStyle name="Normal 14 2" xfId="334"/>
    <cellStyle name="Normal 14 2 2" xfId="335"/>
    <cellStyle name="Normal 14 2 2 2" xfId="336"/>
    <cellStyle name="Normal 14 2 3" xfId="337"/>
    <cellStyle name="Normal 14 3" xfId="338"/>
    <cellStyle name="Normal 14 3 2" xfId="339"/>
    <cellStyle name="Normal 14 3 3" xfId="340"/>
    <cellStyle name="Normal 14 4" xfId="341"/>
    <cellStyle name="Normal 14 5" xfId="342"/>
    <cellStyle name="Normal 15" xfId="343"/>
    <cellStyle name="Normal 15 2" xfId="344"/>
    <cellStyle name="Normal 15 3" xfId="345"/>
    <cellStyle name="Normal 15 3 2" xfId="346"/>
    <cellStyle name="Normal 16" xfId="347"/>
    <cellStyle name="Normal 16 2" xfId="348"/>
    <cellStyle name="Normal 16 2 2" xfId="349"/>
    <cellStyle name="Normal 16 2 2 2" xfId="350"/>
    <cellStyle name="Normal 16 2 2 2 2" xfId="351"/>
    <cellStyle name="Normal 16 2 2 3" xfId="352"/>
    <cellStyle name="Normal 16 2 2 4" xfId="353"/>
    <cellStyle name="Normal 16 2 2_ONS - Key Statistics - Housing Transport &amp; Environment" xfId="354"/>
    <cellStyle name="Normal 16 2 3" xfId="355"/>
    <cellStyle name="Normal 16 2 3 2" xfId="356"/>
    <cellStyle name="Normal 16 2 4" xfId="357"/>
    <cellStyle name="Normal 16 2 5" xfId="358"/>
    <cellStyle name="Normal 16 2 6" xfId="359"/>
    <cellStyle name="Normal 16 2 7" xfId="360"/>
    <cellStyle name="Normal 16 2 7 2" xfId="361"/>
    <cellStyle name="Normal 16 2 8" xfId="362"/>
    <cellStyle name="Normal 16 2_ONS - Key Statistics - Housing Transport &amp; Environment" xfId="363"/>
    <cellStyle name="Normal 16 3" xfId="364"/>
    <cellStyle name="Normal 16 4" xfId="365"/>
    <cellStyle name="Normal 16 4 2" xfId="366"/>
    <cellStyle name="Normal 16 5" xfId="367"/>
    <cellStyle name="Normal 16 6" xfId="368"/>
    <cellStyle name="Normal 16 7" xfId="369"/>
    <cellStyle name="Normal 16 8" xfId="370"/>
    <cellStyle name="Normal 17" xfId="371"/>
    <cellStyle name="Normal 17 2" xfId="372"/>
    <cellStyle name="Normal 17 2 2" xfId="373"/>
    <cellStyle name="Normal 17 2 2 2" xfId="374"/>
    <cellStyle name="Normal 17 2 3" xfId="375"/>
    <cellStyle name="Normal 17 2 4" xfId="376"/>
    <cellStyle name="Normal 17 3" xfId="377"/>
    <cellStyle name="Normal 18" xfId="378"/>
    <cellStyle name="Normal 18 2" xfId="379"/>
    <cellStyle name="Normal 18 2 2" xfId="380"/>
    <cellStyle name="Normal 18 2 3" xfId="381"/>
    <cellStyle name="Normal 18 3" xfId="382"/>
    <cellStyle name="Normal 18 4" xfId="383"/>
    <cellStyle name="Normal 18 5" xfId="384"/>
    <cellStyle name="Normal 19" xfId="385"/>
    <cellStyle name="Normal 19 2" xfId="386"/>
    <cellStyle name="Normal 19 3" xfId="387"/>
    <cellStyle name="Normal 2" xfId="2"/>
    <cellStyle name="Normal 2 10" xfId="388"/>
    <cellStyle name="Normal 2 15" xfId="389"/>
    <cellStyle name="Normal 2 17" xfId="390"/>
    <cellStyle name="Normal 2 17 2" xfId="391"/>
    <cellStyle name="Normal 2 2" xfId="3"/>
    <cellStyle name="Normal 2 2 2" xfId="392"/>
    <cellStyle name="Normal 2 2 2 2" xfId="393"/>
    <cellStyle name="Normal 2 2 2 2 2" xfId="394"/>
    <cellStyle name="Normal 2 2 2 3" xfId="395"/>
    <cellStyle name="Normal 2 2 3" xfId="396"/>
    <cellStyle name="Normal 2 2 3 2" xfId="397"/>
    <cellStyle name="Normal 2 2 3 3" xfId="398"/>
    <cellStyle name="Normal 2 2 4" xfId="399"/>
    <cellStyle name="Normal 2 2 4 2" xfId="400"/>
    <cellStyle name="Normal 2 2 5" xfId="401"/>
    <cellStyle name="Normal 2 2 5 2" xfId="402"/>
    <cellStyle name="Normal 2 2 6" xfId="403"/>
    <cellStyle name="Normal 2 2_Data" xfId="404"/>
    <cellStyle name="Normal 2 3" xfId="405"/>
    <cellStyle name="Normal 2 3 2" xfId="406"/>
    <cellStyle name="Normal 2 3 2 2" xfId="407"/>
    <cellStyle name="Normal 2 3 2 2 2" xfId="408"/>
    <cellStyle name="Normal 2 3 2 3" xfId="409"/>
    <cellStyle name="Normal 2 3 3" xfId="410"/>
    <cellStyle name="Normal 2 4" xfId="411"/>
    <cellStyle name="Normal 2 4 2" xfId="412"/>
    <cellStyle name="Normal 2 4 2 2" xfId="413"/>
    <cellStyle name="Normal 2 4 3" xfId="414"/>
    <cellStyle name="Normal 2 4 4" xfId="415"/>
    <cellStyle name="Normal 2 4_6 Key statistics housing transport and environment (2011)_OLD" xfId="416"/>
    <cellStyle name="Normal 2 5" xfId="417"/>
    <cellStyle name="Normal 2 5 2" xfId="418"/>
    <cellStyle name="Normal 2 5 2 2" xfId="419"/>
    <cellStyle name="Normal 2 5 2 3" xfId="420"/>
    <cellStyle name="Normal 2 5 3" xfId="421"/>
    <cellStyle name="Normal 2 5 4" xfId="422"/>
    <cellStyle name="Normal 2 5_6 Key statistics housing transport and environment (2011)_OLD" xfId="423"/>
    <cellStyle name="Normal 2 6" xfId="424"/>
    <cellStyle name="Normal 2 6 2" xfId="425"/>
    <cellStyle name="Normal 2 6 2 2" xfId="426"/>
    <cellStyle name="Normal 2 6 3" xfId="427"/>
    <cellStyle name="Normal 2 7" xfId="428"/>
    <cellStyle name="Normal 2 7 2" xfId="429"/>
    <cellStyle name="Normal 2 7 2 2" xfId="430"/>
    <cellStyle name="Normal 2 7 3" xfId="431"/>
    <cellStyle name="Normal 2 8" xfId="432"/>
    <cellStyle name="Normal 2 8 2" xfId="433"/>
    <cellStyle name="Normal 2 8 2 2" xfId="434"/>
    <cellStyle name="Normal 2 8 3" xfId="435"/>
    <cellStyle name="Normal 2 8 3 2" xfId="436"/>
    <cellStyle name="Normal 2 8 4" xfId="437"/>
    <cellStyle name="Normal 2 9" xfId="438"/>
    <cellStyle name="Normal 2_Data" xfId="439"/>
    <cellStyle name="Normal 20" xfId="440"/>
    <cellStyle name="Normal 20 2" xfId="441"/>
    <cellStyle name="Normal 20 3" xfId="442"/>
    <cellStyle name="Normal 21" xfId="443"/>
    <cellStyle name="Normal 21 2" xfId="444"/>
    <cellStyle name="Normal 21 3" xfId="2414"/>
    <cellStyle name="Normal 21_Copy of Fiscal Tables" xfId="2415"/>
    <cellStyle name="Normal 22" xfId="445"/>
    <cellStyle name="Normal 22 2" xfId="446"/>
    <cellStyle name="Normal 22 3" xfId="447"/>
    <cellStyle name="Normal 22 4" xfId="448"/>
    <cellStyle name="Normal 22_Copy of Fiscal Tables" xfId="2416"/>
    <cellStyle name="Normal 23" xfId="449"/>
    <cellStyle name="Normal 24" xfId="450"/>
    <cellStyle name="Normal 24 2" xfId="451"/>
    <cellStyle name="Normal 24 3" xfId="452"/>
    <cellStyle name="Normal 24 4" xfId="453"/>
    <cellStyle name="Normal 24 5" xfId="454"/>
    <cellStyle name="Normal 24 6" xfId="455"/>
    <cellStyle name="Normal 25" xfId="456"/>
    <cellStyle name="Normal 26" xfId="457"/>
    <cellStyle name="Normal 27" xfId="458"/>
    <cellStyle name="Normal 28" xfId="459"/>
    <cellStyle name="Normal 29" xfId="460"/>
    <cellStyle name="Normal 3" xfId="461"/>
    <cellStyle name="Normal 3 10" xfId="2417"/>
    <cellStyle name="Normal 3 11" xfId="2418"/>
    <cellStyle name="Normal 3 2" xfId="462"/>
    <cellStyle name="Normal 3 2 2" xfId="463"/>
    <cellStyle name="Normal 3 2 2 2" xfId="464"/>
    <cellStyle name="Normal 3 2 2 2 2" xfId="465"/>
    <cellStyle name="Normal 3 2 2 2 2 2" xfId="466"/>
    <cellStyle name="Normal 3 2 2 2 3" xfId="467"/>
    <cellStyle name="Normal 3 2 2 2 3 2" xfId="468"/>
    <cellStyle name="Normal 3 2 2 2 4" xfId="469"/>
    <cellStyle name="Normal 3 2 2 3" xfId="470"/>
    <cellStyle name="Normal 3 2 2 4" xfId="471"/>
    <cellStyle name="Normal 3 2 2 4 2" xfId="472"/>
    <cellStyle name="Normal 3 2 2 4 2 2" xfId="473"/>
    <cellStyle name="Normal 3 2 2 4 3" xfId="474"/>
    <cellStyle name="Normal 3 2 2 5" xfId="475"/>
    <cellStyle name="Normal 3 2 2 5 2" xfId="476"/>
    <cellStyle name="Normal 3 2 2 5 2 2" xfId="477"/>
    <cellStyle name="Normal 3 2 2 5 3" xfId="478"/>
    <cellStyle name="Normal 3 2 2 6" xfId="479"/>
    <cellStyle name="Normal 3 2 3" xfId="480"/>
    <cellStyle name="Normal 3 2 3 2" xfId="481"/>
    <cellStyle name="Normal 3 2 4" xfId="482"/>
    <cellStyle name="Normal 3 3" xfId="483"/>
    <cellStyle name="Normal 3 3 2" xfId="484"/>
    <cellStyle name="Normal 3 3 2 2" xfId="485"/>
    <cellStyle name="Normal 3 3 3" xfId="486"/>
    <cellStyle name="Normal 3 3 4" xfId="487"/>
    <cellStyle name="Normal 3 4" xfId="488"/>
    <cellStyle name="Normal 3 4 2" xfId="489"/>
    <cellStyle name="Normal 3 4 2 2" xfId="490"/>
    <cellStyle name="Normal 3 4 2 3" xfId="491"/>
    <cellStyle name="Normal 3 4 3" xfId="492"/>
    <cellStyle name="Normal 3 5" xfId="493"/>
    <cellStyle name="Normal 3 5 2" xfId="494"/>
    <cellStyle name="Normal 3 5 2 2" xfId="495"/>
    <cellStyle name="Normal 3 5 3" xfId="496"/>
    <cellStyle name="Normal 3 6" xfId="497"/>
    <cellStyle name="Normal 3 6 2" xfId="498"/>
    <cellStyle name="Normal 3 7" xfId="499"/>
    <cellStyle name="Normal 3 8" xfId="2419"/>
    <cellStyle name="Normal 3 9" xfId="2420"/>
    <cellStyle name="Normal 3_asset sales" xfId="2421"/>
    <cellStyle name="Normal 30" xfId="500"/>
    <cellStyle name="Normal 31" xfId="501"/>
    <cellStyle name="Normal 32" xfId="502"/>
    <cellStyle name="Normal 33" xfId="503"/>
    <cellStyle name="Normal 33 2" xfId="504"/>
    <cellStyle name="Normal 34" xfId="505"/>
    <cellStyle name="Normal 35" xfId="506"/>
    <cellStyle name="Normal 36" xfId="507"/>
    <cellStyle name="Normal 37" xfId="2422"/>
    <cellStyle name="Normal 38" xfId="2423"/>
    <cellStyle name="Normal 39" xfId="2424"/>
    <cellStyle name="Normal 4" xfId="508"/>
    <cellStyle name="Normal 4 2" xfId="509"/>
    <cellStyle name="Normal 4 2 2" xfId="510"/>
    <cellStyle name="Normal 4 3" xfId="511"/>
    <cellStyle name="Normal 4 4" xfId="512"/>
    <cellStyle name="Normal 40" xfId="2425"/>
    <cellStyle name="Normal 41" xfId="2426"/>
    <cellStyle name="Normal 42" xfId="2427"/>
    <cellStyle name="Normal 43" xfId="2428"/>
    <cellStyle name="Normal 44" xfId="2429"/>
    <cellStyle name="Normal 45" xfId="2430"/>
    <cellStyle name="Normal 46" xfId="2431"/>
    <cellStyle name="Normal 47" xfId="2432"/>
    <cellStyle name="Normal 48" xfId="2433"/>
    <cellStyle name="Normal 5" xfId="513"/>
    <cellStyle name="Normal 5 2" xfId="514"/>
    <cellStyle name="Normal 5 2 2" xfId="515"/>
    <cellStyle name="Normal 5 2 2 2" xfId="516"/>
    <cellStyle name="Normal 5 2 2 2 2" xfId="517"/>
    <cellStyle name="Normal 5 2 2 3" xfId="518"/>
    <cellStyle name="Normal 5 2 3" xfId="519"/>
    <cellStyle name="Normal 5 2 3 2" xfId="520"/>
    <cellStyle name="Normal 5 2 3 2 2" xfId="521"/>
    <cellStyle name="Normal 5 2 3 3" xfId="522"/>
    <cellStyle name="Normal 5 2 4" xfId="523"/>
    <cellStyle name="Normal 5 2 4 2" xfId="524"/>
    <cellStyle name="Normal 5 2 5" xfId="525"/>
    <cellStyle name="Normal 5 3" xfId="526"/>
    <cellStyle name="Normal 5 3 2" xfId="527"/>
    <cellStyle name="Normal 5 3 2 2" xfId="528"/>
    <cellStyle name="Normal 5 3 3" xfId="529"/>
    <cellStyle name="Normal 5 4" xfId="530"/>
    <cellStyle name="Normal 5 4 2" xfId="531"/>
    <cellStyle name="Normal 5 4 2 2" xfId="532"/>
    <cellStyle name="Normal 5 4 3" xfId="533"/>
    <cellStyle name="Normal 5 5" xfId="534"/>
    <cellStyle name="Normal 6" xfId="535"/>
    <cellStyle name="Normal 6 2" xfId="536"/>
    <cellStyle name="Normal 6 2 2" xfId="537"/>
    <cellStyle name="Normal 6 2 3" xfId="538"/>
    <cellStyle name="Normal 6 3" xfId="539"/>
    <cellStyle name="Normal 6 3 2" xfId="540"/>
    <cellStyle name="Normal 6 3 3" xfId="541"/>
    <cellStyle name="Normal 6 4" xfId="542"/>
    <cellStyle name="Normal 6 5" xfId="543"/>
    <cellStyle name="Normal 7" xfId="544"/>
    <cellStyle name="Normal 7 2" xfId="545"/>
    <cellStyle name="Normal 7 2 2" xfId="546"/>
    <cellStyle name="Normal 7 2 2 2" xfId="547"/>
    <cellStyle name="Normal 7 2 2 2 2" xfId="548"/>
    <cellStyle name="Normal 7 2 2 2 3" xfId="549"/>
    <cellStyle name="Normal 7 2 2 2 3 2" xfId="550"/>
    <cellStyle name="Normal 7 2 2 2 3 3" xfId="551"/>
    <cellStyle name="Normal 7 2 2 2 4" xfId="552"/>
    <cellStyle name="Normal 7 2 2 2 4 2" xfId="553"/>
    <cellStyle name="Normal 7 2 2 2 4 3" xfId="554"/>
    <cellStyle name="Normal 7 2 2 2 5" xfId="555"/>
    <cellStyle name="Normal 7 2 2 3" xfId="556"/>
    <cellStyle name="Normal 7 2 2 3 2" xfId="557"/>
    <cellStyle name="Normal 7 2 2_6 Key statistics housing transport and environment (2011)_OLD" xfId="558"/>
    <cellStyle name="Normal 7 2 3" xfId="559"/>
    <cellStyle name="Normal 7 2 3 2" xfId="560"/>
    <cellStyle name="Normal 7 2 4" xfId="561"/>
    <cellStyle name="Normal 7 2 5" xfId="562"/>
    <cellStyle name="Normal 7 2_6 Key statistics housing transport and environment (2011)_OLD" xfId="563"/>
    <cellStyle name="Normal 7 3" xfId="564"/>
    <cellStyle name="Normal 7 3 2" xfId="565"/>
    <cellStyle name="Normal 7 3 2 2" xfId="566"/>
    <cellStyle name="Normal 7 3 2 3" xfId="567"/>
    <cellStyle name="Normal 7 3 3" xfId="568"/>
    <cellStyle name="Normal 7 3 4" xfId="569"/>
    <cellStyle name="Normal 7 3_6 Key statistics housing transport and environment (2011)_OLD" xfId="570"/>
    <cellStyle name="Normal 7 4" xfId="571"/>
    <cellStyle name="Normal 7 4 2" xfId="572"/>
    <cellStyle name="Normal 7 4 2 2" xfId="573"/>
    <cellStyle name="Normal 7 4 2 2 2" xfId="574"/>
    <cellStyle name="Normal 7 4 2 3" xfId="575"/>
    <cellStyle name="Normal 7 4 2 4" xfId="576"/>
    <cellStyle name="Normal 7 4 2_ONS - Key Statistics - Housing Transport &amp; Environment" xfId="577"/>
    <cellStyle name="Normal 7 4 3" xfId="578"/>
    <cellStyle name="Normal 7 4 3 2" xfId="579"/>
    <cellStyle name="Normal 7 4 4" xfId="580"/>
    <cellStyle name="Normal 7 4 5" xfId="581"/>
    <cellStyle name="Normal 7 4_ONS - Key Statistics - Housing Transport &amp; Environment" xfId="582"/>
    <cellStyle name="Normal 8" xfId="583"/>
    <cellStyle name="Normal 8 10" xfId="584"/>
    <cellStyle name="Normal 8 10 2" xfId="585"/>
    <cellStyle name="Normal 8 11" xfId="586"/>
    <cellStyle name="Normal 8 11 2" xfId="587"/>
    <cellStyle name="Normal 8 12" xfId="588"/>
    <cellStyle name="Normal 8 2" xfId="589"/>
    <cellStyle name="Normal 8 2 2" xfId="590"/>
    <cellStyle name="Normal 8 3" xfId="591"/>
    <cellStyle name="Normal 8 3 2" xfId="592"/>
    <cellStyle name="Normal 8 4" xfId="593"/>
    <cellStyle name="Normal 8 4 2" xfId="594"/>
    <cellStyle name="Normal 8 5" xfId="595"/>
    <cellStyle name="Normal 8 5 2" xfId="596"/>
    <cellStyle name="Normal 8 6" xfId="597"/>
    <cellStyle name="Normal 8 6 2" xfId="598"/>
    <cellStyle name="Normal 8 7" xfId="599"/>
    <cellStyle name="Normal 8 7 2" xfId="600"/>
    <cellStyle name="Normal 8 8" xfId="601"/>
    <cellStyle name="Normal 8 8 2" xfId="602"/>
    <cellStyle name="Normal 8 9" xfId="603"/>
    <cellStyle name="Normal 8 9 2" xfId="604"/>
    <cellStyle name="Normal 9" xfId="605"/>
    <cellStyle name="Normal 9 2" xfId="606"/>
    <cellStyle name="Normal 9 2 2" xfId="607"/>
    <cellStyle name="Normal 9 2 2 2" xfId="608"/>
    <cellStyle name="Normal 9 2 3" xfId="609"/>
    <cellStyle name="Normal 9 3" xfId="610"/>
    <cellStyle name="Normal 9 3 2" xfId="611"/>
    <cellStyle name="Normal 9 3 2 2" xfId="612"/>
    <cellStyle name="Normal 9 3 3" xfId="613"/>
    <cellStyle name="Normal 9 4" xfId="614"/>
    <cellStyle name="Normal 9 4 2" xfId="615"/>
    <cellStyle name="Normal 9 5" xfId="616"/>
    <cellStyle name="Note 10 2" xfId="617"/>
    <cellStyle name="Note 10 2 2" xfId="618"/>
    <cellStyle name="Note 10 2 2 2" xfId="619"/>
    <cellStyle name="Note 10 2 2 2 2" xfId="620"/>
    <cellStyle name="Note 10 2 2 2 2 2" xfId="621"/>
    <cellStyle name="Note 10 2 2 2 3" xfId="622"/>
    <cellStyle name="Note 10 2 2 3" xfId="623"/>
    <cellStyle name="Note 10 2 2 3 2" xfId="624"/>
    <cellStyle name="Note 10 2 2 4" xfId="625"/>
    <cellStyle name="Note 10 2 2 4 2" xfId="626"/>
    <cellStyle name="Note 10 2 2 5" xfId="627"/>
    <cellStyle name="Note 10 2 3" xfId="628"/>
    <cellStyle name="Note 10 2 3 2" xfId="629"/>
    <cellStyle name="Note 10 2 3 2 2" xfId="630"/>
    <cellStyle name="Note 10 2 3 3" xfId="631"/>
    <cellStyle name="Note 10 2 3 3 2" xfId="632"/>
    <cellStyle name="Note 10 2 3 4" xfId="633"/>
    <cellStyle name="Note 10 2 4" xfId="634"/>
    <cellStyle name="Note 10 2 4 2" xfId="635"/>
    <cellStyle name="Note 10 2 5" xfId="636"/>
    <cellStyle name="Note 10 2 5 2" xfId="637"/>
    <cellStyle name="Note 10 2 6" xfId="638"/>
    <cellStyle name="Note 10 3" xfId="639"/>
    <cellStyle name="Note 10 3 2" xfId="640"/>
    <cellStyle name="Note 10 3 2 2" xfId="641"/>
    <cellStyle name="Note 10 3 2 2 2" xfId="642"/>
    <cellStyle name="Note 10 3 2 2 2 2" xfId="643"/>
    <cellStyle name="Note 10 3 2 2 3" xfId="644"/>
    <cellStyle name="Note 10 3 2 3" xfId="645"/>
    <cellStyle name="Note 10 3 2 3 2" xfId="646"/>
    <cellStyle name="Note 10 3 2 4" xfId="647"/>
    <cellStyle name="Note 10 3 2 4 2" xfId="648"/>
    <cellStyle name="Note 10 3 2 5" xfId="649"/>
    <cellStyle name="Note 10 3 3" xfId="650"/>
    <cellStyle name="Note 10 3 3 2" xfId="651"/>
    <cellStyle name="Note 10 3 3 2 2" xfId="652"/>
    <cellStyle name="Note 10 3 3 3" xfId="653"/>
    <cellStyle name="Note 10 3 3 3 2" xfId="654"/>
    <cellStyle name="Note 10 3 3 4" xfId="655"/>
    <cellStyle name="Note 10 3 4" xfId="656"/>
    <cellStyle name="Note 10 3 4 2" xfId="657"/>
    <cellStyle name="Note 10 3 5" xfId="658"/>
    <cellStyle name="Note 10 3 5 2" xfId="659"/>
    <cellStyle name="Note 10 3 6" xfId="660"/>
    <cellStyle name="Note 10 4" xfId="661"/>
    <cellStyle name="Note 10 4 2" xfId="662"/>
    <cellStyle name="Note 10 4 2 2" xfId="663"/>
    <cellStyle name="Note 10 4 2 2 2" xfId="664"/>
    <cellStyle name="Note 10 4 2 2 2 2" xfId="665"/>
    <cellStyle name="Note 10 4 2 2 3" xfId="666"/>
    <cellStyle name="Note 10 4 2 3" xfId="667"/>
    <cellStyle name="Note 10 4 2 3 2" xfId="668"/>
    <cellStyle name="Note 10 4 2 4" xfId="669"/>
    <cellStyle name="Note 10 4 2 4 2" xfId="670"/>
    <cellStyle name="Note 10 4 2 5" xfId="671"/>
    <cellStyle name="Note 10 4 3" xfId="672"/>
    <cellStyle name="Note 10 4 3 2" xfId="673"/>
    <cellStyle name="Note 10 4 3 2 2" xfId="674"/>
    <cellStyle name="Note 10 4 3 3" xfId="675"/>
    <cellStyle name="Note 10 4 3 3 2" xfId="676"/>
    <cellStyle name="Note 10 4 3 4" xfId="677"/>
    <cellStyle name="Note 10 4 4" xfId="678"/>
    <cellStyle name="Note 10 4 4 2" xfId="679"/>
    <cellStyle name="Note 10 4 5" xfId="680"/>
    <cellStyle name="Note 10 4 5 2" xfId="681"/>
    <cellStyle name="Note 10 4 6" xfId="682"/>
    <cellStyle name="Note 10 5" xfId="683"/>
    <cellStyle name="Note 10 5 2" xfId="684"/>
    <cellStyle name="Note 10 5 2 2" xfId="685"/>
    <cellStyle name="Note 10 5 2 2 2" xfId="686"/>
    <cellStyle name="Note 10 5 2 2 2 2" xfId="687"/>
    <cellStyle name="Note 10 5 2 2 3" xfId="688"/>
    <cellStyle name="Note 10 5 2 3" xfId="689"/>
    <cellStyle name="Note 10 5 2 3 2" xfId="690"/>
    <cellStyle name="Note 10 5 2 4" xfId="691"/>
    <cellStyle name="Note 10 5 2 4 2" xfId="692"/>
    <cellStyle name="Note 10 5 2 5" xfId="693"/>
    <cellStyle name="Note 10 5 3" xfId="694"/>
    <cellStyle name="Note 10 5 3 2" xfId="695"/>
    <cellStyle name="Note 10 5 3 2 2" xfId="696"/>
    <cellStyle name="Note 10 5 3 3" xfId="697"/>
    <cellStyle name="Note 10 5 3 3 2" xfId="698"/>
    <cellStyle name="Note 10 5 3 4" xfId="699"/>
    <cellStyle name="Note 10 5 4" xfId="700"/>
    <cellStyle name="Note 10 5 4 2" xfId="701"/>
    <cellStyle name="Note 10 5 5" xfId="702"/>
    <cellStyle name="Note 10 5 5 2" xfId="703"/>
    <cellStyle name="Note 10 5 6" xfId="704"/>
    <cellStyle name="Note 10 6" xfId="705"/>
    <cellStyle name="Note 10 6 2" xfId="706"/>
    <cellStyle name="Note 10 6 2 2" xfId="707"/>
    <cellStyle name="Note 10 6 2 2 2" xfId="708"/>
    <cellStyle name="Note 10 6 2 2 2 2" xfId="709"/>
    <cellStyle name="Note 10 6 2 2 3" xfId="710"/>
    <cellStyle name="Note 10 6 2 3" xfId="711"/>
    <cellStyle name="Note 10 6 2 3 2" xfId="712"/>
    <cellStyle name="Note 10 6 2 4" xfId="713"/>
    <cellStyle name="Note 10 6 2 4 2" xfId="714"/>
    <cellStyle name="Note 10 6 2 5" xfId="715"/>
    <cellStyle name="Note 10 6 3" xfId="716"/>
    <cellStyle name="Note 10 6 3 2" xfId="717"/>
    <cellStyle name="Note 10 6 3 2 2" xfId="718"/>
    <cellStyle name="Note 10 6 3 3" xfId="719"/>
    <cellStyle name="Note 10 6 3 3 2" xfId="720"/>
    <cellStyle name="Note 10 6 3 4" xfId="721"/>
    <cellStyle name="Note 10 6 4" xfId="722"/>
    <cellStyle name="Note 10 6 4 2" xfId="723"/>
    <cellStyle name="Note 10 6 5" xfId="724"/>
    <cellStyle name="Note 10 6 5 2" xfId="725"/>
    <cellStyle name="Note 10 6 6" xfId="726"/>
    <cellStyle name="Note 10 7" xfId="727"/>
    <cellStyle name="Note 10 7 2" xfId="728"/>
    <cellStyle name="Note 10 7 2 2" xfId="729"/>
    <cellStyle name="Note 10 7 2 2 2" xfId="730"/>
    <cellStyle name="Note 10 7 2 2 2 2" xfId="731"/>
    <cellStyle name="Note 10 7 2 2 3" xfId="732"/>
    <cellStyle name="Note 10 7 2 3" xfId="733"/>
    <cellStyle name="Note 10 7 2 3 2" xfId="734"/>
    <cellStyle name="Note 10 7 2 4" xfId="735"/>
    <cellStyle name="Note 10 7 2 4 2" xfId="736"/>
    <cellStyle name="Note 10 7 2 5" xfId="737"/>
    <cellStyle name="Note 10 7 3" xfId="738"/>
    <cellStyle name="Note 10 7 3 2" xfId="739"/>
    <cellStyle name="Note 10 7 3 2 2" xfId="740"/>
    <cellStyle name="Note 10 7 3 3" xfId="741"/>
    <cellStyle name="Note 10 7 3 3 2" xfId="742"/>
    <cellStyle name="Note 10 7 3 4" xfId="743"/>
    <cellStyle name="Note 10 7 4" xfId="744"/>
    <cellStyle name="Note 10 7 4 2" xfId="745"/>
    <cellStyle name="Note 10 7 5" xfId="746"/>
    <cellStyle name="Note 10 7 5 2" xfId="747"/>
    <cellStyle name="Note 10 7 6" xfId="748"/>
    <cellStyle name="Note 11 2" xfId="749"/>
    <cellStyle name="Note 11 2 2" xfId="750"/>
    <cellStyle name="Note 11 2 2 2" xfId="751"/>
    <cellStyle name="Note 11 2 2 2 2" xfId="752"/>
    <cellStyle name="Note 11 2 2 2 2 2" xfId="753"/>
    <cellStyle name="Note 11 2 2 2 3" xfId="754"/>
    <cellStyle name="Note 11 2 2 3" xfId="755"/>
    <cellStyle name="Note 11 2 2 3 2" xfId="756"/>
    <cellStyle name="Note 11 2 2 4" xfId="757"/>
    <cellStyle name="Note 11 2 2 4 2" xfId="758"/>
    <cellStyle name="Note 11 2 2 5" xfId="759"/>
    <cellStyle name="Note 11 2 3" xfId="760"/>
    <cellStyle name="Note 11 2 3 2" xfId="761"/>
    <cellStyle name="Note 11 2 3 2 2" xfId="762"/>
    <cellStyle name="Note 11 2 3 3" xfId="763"/>
    <cellStyle name="Note 11 2 3 3 2" xfId="764"/>
    <cellStyle name="Note 11 2 3 4" xfId="765"/>
    <cellStyle name="Note 11 2 4" xfId="766"/>
    <cellStyle name="Note 11 2 4 2" xfId="767"/>
    <cellStyle name="Note 11 2 5" xfId="768"/>
    <cellStyle name="Note 11 2 5 2" xfId="769"/>
    <cellStyle name="Note 11 2 6" xfId="770"/>
    <cellStyle name="Note 11 3" xfId="771"/>
    <cellStyle name="Note 11 3 2" xfId="772"/>
    <cellStyle name="Note 11 3 2 2" xfId="773"/>
    <cellStyle name="Note 11 3 2 2 2" xfId="774"/>
    <cellStyle name="Note 11 3 2 2 2 2" xfId="775"/>
    <cellStyle name="Note 11 3 2 2 3" xfId="776"/>
    <cellStyle name="Note 11 3 2 3" xfId="777"/>
    <cellStyle name="Note 11 3 2 3 2" xfId="778"/>
    <cellStyle name="Note 11 3 2 4" xfId="779"/>
    <cellStyle name="Note 11 3 2 4 2" xfId="780"/>
    <cellStyle name="Note 11 3 2 5" xfId="781"/>
    <cellStyle name="Note 11 3 3" xfId="782"/>
    <cellStyle name="Note 11 3 3 2" xfId="783"/>
    <cellStyle name="Note 11 3 3 2 2" xfId="784"/>
    <cellStyle name="Note 11 3 3 3" xfId="785"/>
    <cellStyle name="Note 11 3 3 3 2" xfId="786"/>
    <cellStyle name="Note 11 3 3 4" xfId="787"/>
    <cellStyle name="Note 11 3 4" xfId="788"/>
    <cellStyle name="Note 11 3 4 2" xfId="789"/>
    <cellStyle name="Note 11 3 5" xfId="790"/>
    <cellStyle name="Note 11 3 5 2" xfId="791"/>
    <cellStyle name="Note 11 3 6" xfId="792"/>
    <cellStyle name="Note 11 4" xfId="793"/>
    <cellStyle name="Note 11 4 2" xfId="794"/>
    <cellStyle name="Note 11 4 2 2" xfId="795"/>
    <cellStyle name="Note 11 4 2 2 2" xfId="796"/>
    <cellStyle name="Note 11 4 2 2 2 2" xfId="797"/>
    <cellStyle name="Note 11 4 2 2 3" xfId="798"/>
    <cellStyle name="Note 11 4 2 3" xfId="799"/>
    <cellStyle name="Note 11 4 2 3 2" xfId="800"/>
    <cellStyle name="Note 11 4 2 4" xfId="801"/>
    <cellStyle name="Note 11 4 2 4 2" xfId="802"/>
    <cellStyle name="Note 11 4 2 5" xfId="803"/>
    <cellStyle name="Note 11 4 3" xfId="804"/>
    <cellStyle name="Note 11 4 3 2" xfId="805"/>
    <cellStyle name="Note 11 4 3 2 2" xfId="806"/>
    <cellStyle name="Note 11 4 3 3" xfId="807"/>
    <cellStyle name="Note 11 4 3 3 2" xfId="808"/>
    <cellStyle name="Note 11 4 3 4" xfId="809"/>
    <cellStyle name="Note 11 4 4" xfId="810"/>
    <cellStyle name="Note 11 4 4 2" xfId="811"/>
    <cellStyle name="Note 11 4 5" xfId="812"/>
    <cellStyle name="Note 11 4 5 2" xfId="813"/>
    <cellStyle name="Note 11 4 6" xfId="814"/>
    <cellStyle name="Note 11 5" xfId="815"/>
    <cellStyle name="Note 11 5 2" xfId="816"/>
    <cellStyle name="Note 11 5 2 2" xfId="817"/>
    <cellStyle name="Note 11 5 2 2 2" xfId="818"/>
    <cellStyle name="Note 11 5 2 2 2 2" xfId="819"/>
    <cellStyle name="Note 11 5 2 2 3" xfId="820"/>
    <cellStyle name="Note 11 5 2 3" xfId="821"/>
    <cellStyle name="Note 11 5 2 3 2" xfId="822"/>
    <cellStyle name="Note 11 5 2 4" xfId="823"/>
    <cellStyle name="Note 11 5 2 4 2" xfId="824"/>
    <cellStyle name="Note 11 5 2 5" xfId="825"/>
    <cellStyle name="Note 11 5 3" xfId="826"/>
    <cellStyle name="Note 11 5 3 2" xfId="827"/>
    <cellStyle name="Note 11 5 3 2 2" xfId="828"/>
    <cellStyle name="Note 11 5 3 3" xfId="829"/>
    <cellStyle name="Note 11 5 3 3 2" xfId="830"/>
    <cellStyle name="Note 11 5 3 4" xfId="831"/>
    <cellStyle name="Note 11 5 4" xfId="832"/>
    <cellStyle name="Note 11 5 4 2" xfId="833"/>
    <cellStyle name="Note 11 5 5" xfId="834"/>
    <cellStyle name="Note 11 5 5 2" xfId="835"/>
    <cellStyle name="Note 11 5 6" xfId="836"/>
    <cellStyle name="Note 11 6" xfId="837"/>
    <cellStyle name="Note 11 6 2" xfId="838"/>
    <cellStyle name="Note 11 6 2 2" xfId="839"/>
    <cellStyle name="Note 11 6 2 2 2" xfId="840"/>
    <cellStyle name="Note 11 6 2 2 2 2" xfId="841"/>
    <cellStyle name="Note 11 6 2 2 3" xfId="842"/>
    <cellStyle name="Note 11 6 2 3" xfId="843"/>
    <cellStyle name="Note 11 6 2 3 2" xfId="844"/>
    <cellStyle name="Note 11 6 2 4" xfId="845"/>
    <cellStyle name="Note 11 6 2 4 2" xfId="846"/>
    <cellStyle name="Note 11 6 2 5" xfId="847"/>
    <cellStyle name="Note 11 6 3" xfId="848"/>
    <cellStyle name="Note 11 6 3 2" xfId="849"/>
    <cellStyle name="Note 11 6 3 2 2" xfId="850"/>
    <cellStyle name="Note 11 6 3 3" xfId="851"/>
    <cellStyle name="Note 11 6 3 3 2" xfId="852"/>
    <cellStyle name="Note 11 6 3 4" xfId="853"/>
    <cellStyle name="Note 11 6 4" xfId="854"/>
    <cellStyle name="Note 11 6 4 2" xfId="855"/>
    <cellStyle name="Note 11 6 5" xfId="856"/>
    <cellStyle name="Note 11 6 5 2" xfId="857"/>
    <cellStyle name="Note 11 6 6" xfId="858"/>
    <cellStyle name="Note 12 2" xfId="859"/>
    <cellStyle name="Note 12 2 2" xfId="860"/>
    <cellStyle name="Note 12 2 2 2" xfId="861"/>
    <cellStyle name="Note 12 2 2 2 2" xfId="862"/>
    <cellStyle name="Note 12 2 2 2 2 2" xfId="863"/>
    <cellStyle name="Note 12 2 2 2 3" xfId="864"/>
    <cellStyle name="Note 12 2 2 3" xfId="865"/>
    <cellStyle name="Note 12 2 2 3 2" xfId="866"/>
    <cellStyle name="Note 12 2 2 4" xfId="867"/>
    <cellStyle name="Note 12 2 2 4 2" xfId="868"/>
    <cellStyle name="Note 12 2 2 5" xfId="869"/>
    <cellStyle name="Note 12 2 3" xfId="870"/>
    <cellStyle name="Note 12 2 3 2" xfId="871"/>
    <cellStyle name="Note 12 2 3 2 2" xfId="872"/>
    <cellStyle name="Note 12 2 3 3" xfId="873"/>
    <cellStyle name="Note 12 2 3 3 2" xfId="874"/>
    <cellStyle name="Note 12 2 3 4" xfId="875"/>
    <cellStyle name="Note 12 2 4" xfId="876"/>
    <cellStyle name="Note 12 2 4 2" xfId="877"/>
    <cellStyle name="Note 12 2 5" xfId="878"/>
    <cellStyle name="Note 12 2 5 2" xfId="879"/>
    <cellStyle name="Note 12 2 6" xfId="880"/>
    <cellStyle name="Note 12 3" xfId="881"/>
    <cellStyle name="Note 12 3 2" xfId="882"/>
    <cellStyle name="Note 12 3 2 2" xfId="883"/>
    <cellStyle name="Note 12 3 2 2 2" xfId="884"/>
    <cellStyle name="Note 12 3 2 2 2 2" xfId="885"/>
    <cellStyle name="Note 12 3 2 2 3" xfId="886"/>
    <cellStyle name="Note 12 3 2 3" xfId="887"/>
    <cellStyle name="Note 12 3 2 3 2" xfId="888"/>
    <cellStyle name="Note 12 3 2 4" xfId="889"/>
    <cellStyle name="Note 12 3 2 4 2" xfId="890"/>
    <cellStyle name="Note 12 3 2 5" xfId="891"/>
    <cellStyle name="Note 12 3 3" xfId="892"/>
    <cellStyle name="Note 12 3 3 2" xfId="893"/>
    <cellStyle name="Note 12 3 3 2 2" xfId="894"/>
    <cellStyle name="Note 12 3 3 3" xfId="895"/>
    <cellStyle name="Note 12 3 3 3 2" xfId="896"/>
    <cellStyle name="Note 12 3 3 4" xfId="897"/>
    <cellStyle name="Note 12 3 4" xfId="898"/>
    <cellStyle name="Note 12 3 4 2" xfId="899"/>
    <cellStyle name="Note 12 3 5" xfId="900"/>
    <cellStyle name="Note 12 3 5 2" xfId="901"/>
    <cellStyle name="Note 12 3 6" xfId="902"/>
    <cellStyle name="Note 12 4" xfId="903"/>
    <cellStyle name="Note 12 4 2" xfId="904"/>
    <cellStyle name="Note 12 4 2 2" xfId="905"/>
    <cellStyle name="Note 12 4 2 2 2" xfId="906"/>
    <cellStyle name="Note 12 4 2 2 2 2" xfId="907"/>
    <cellStyle name="Note 12 4 2 2 3" xfId="908"/>
    <cellStyle name="Note 12 4 2 3" xfId="909"/>
    <cellStyle name="Note 12 4 2 3 2" xfId="910"/>
    <cellStyle name="Note 12 4 2 4" xfId="911"/>
    <cellStyle name="Note 12 4 2 4 2" xfId="912"/>
    <cellStyle name="Note 12 4 2 5" xfId="913"/>
    <cellStyle name="Note 12 4 3" xfId="914"/>
    <cellStyle name="Note 12 4 3 2" xfId="915"/>
    <cellStyle name="Note 12 4 3 2 2" xfId="916"/>
    <cellStyle name="Note 12 4 3 3" xfId="917"/>
    <cellStyle name="Note 12 4 3 3 2" xfId="918"/>
    <cellStyle name="Note 12 4 3 4" xfId="919"/>
    <cellStyle name="Note 12 4 4" xfId="920"/>
    <cellStyle name="Note 12 4 4 2" xfId="921"/>
    <cellStyle name="Note 12 4 5" xfId="922"/>
    <cellStyle name="Note 12 4 5 2" xfId="923"/>
    <cellStyle name="Note 12 4 6" xfId="924"/>
    <cellStyle name="Note 12 5" xfId="925"/>
    <cellStyle name="Note 12 5 2" xfId="926"/>
    <cellStyle name="Note 12 5 2 2" xfId="927"/>
    <cellStyle name="Note 12 5 2 2 2" xfId="928"/>
    <cellStyle name="Note 12 5 2 2 2 2" xfId="929"/>
    <cellStyle name="Note 12 5 2 2 3" xfId="930"/>
    <cellStyle name="Note 12 5 2 3" xfId="931"/>
    <cellStyle name="Note 12 5 2 3 2" xfId="932"/>
    <cellStyle name="Note 12 5 2 4" xfId="933"/>
    <cellStyle name="Note 12 5 2 4 2" xfId="934"/>
    <cellStyle name="Note 12 5 2 5" xfId="935"/>
    <cellStyle name="Note 12 5 3" xfId="936"/>
    <cellStyle name="Note 12 5 3 2" xfId="937"/>
    <cellStyle name="Note 12 5 3 2 2" xfId="938"/>
    <cellStyle name="Note 12 5 3 3" xfId="939"/>
    <cellStyle name="Note 12 5 3 3 2" xfId="940"/>
    <cellStyle name="Note 12 5 3 4" xfId="941"/>
    <cellStyle name="Note 12 5 4" xfId="942"/>
    <cellStyle name="Note 12 5 4 2" xfId="943"/>
    <cellStyle name="Note 12 5 5" xfId="944"/>
    <cellStyle name="Note 12 5 5 2" xfId="945"/>
    <cellStyle name="Note 12 5 6" xfId="946"/>
    <cellStyle name="Note 13 2" xfId="947"/>
    <cellStyle name="Note 13 2 2" xfId="948"/>
    <cellStyle name="Note 13 2 2 2" xfId="949"/>
    <cellStyle name="Note 13 2 2 2 2" xfId="950"/>
    <cellStyle name="Note 13 2 2 2 2 2" xfId="951"/>
    <cellStyle name="Note 13 2 2 2 3" xfId="952"/>
    <cellStyle name="Note 13 2 2 3" xfId="953"/>
    <cellStyle name="Note 13 2 2 3 2" xfId="954"/>
    <cellStyle name="Note 13 2 2 4" xfId="955"/>
    <cellStyle name="Note 13 2 2 4 2" xfId="956"/>
    <cellStyle name="Note 13 2 2 5" xfId="957"/>
    <cellStyle name="Note 13 2 3" xfId="958"/>
    <cellStyle name="Note 13 2 3 2" xfId="959"/>
    <cellStyle name="Note 13 2 3 2 2" xfId="960"/>
    <cellStyle name="Note 13 2 3 3" xfId="961"/>
    <cellStyle name="Note 13 2 3 3 2" xfId="962"/>
    <cellStyle name="Note 13 2 3 4" xfId="963"/>
    <cellStyle name="Note 13 2 4" xfId="964"/>
    <cellStyle name="Note 13 2 4 2" xfId="965"/>
    <cellStyle name="Note 13 2 5" xfId="966"/>
    <cellStyle name="Note 13 2 5 2" xfId="967"/>
    <cellStyle name="Note 13 2 6" xfId="968"/>
    <cellStyle name="Note 14 2" xfId="969"/>
    <cellStyle name="Note 14 2 2" xfId="970"/>
    <cellStyle name="Note 14 2 2 2" xfId="971"/>
    <cellStyle name="Note 14 2 2 2 2" xfId="972"/>
    <cellStyle name="Note 14 2 2 2 2 2" xfId="973"/>
    <cellStyle name="Note 14 2 2 2 3" xfId="974"/>
    <cellStyle name="Note 14 2 2 3" xfId="975"/>
    <cellStyle name="Note 14 2 2 3 2" xfId="976"/>
    <cellStyle name="Note 14 2 2 4" xfId="977"/>
    <cellStyle name="Note 14 2 2 4 2" xfId="978"/>
    <cellStyle name="Note 14 2 2 5" xfId="979"/>
    <cellStyle name="Note 14 2 3" xfId="980"/>
    <cellStyle name="Note 14 2 3 2" xfId="981"/>
    <cellStyle name="Note 14 2 3 2 2" xfId="982"/>
    <cellStyle name="Note 14 2 3 3" xfId="983"/>
    <cellStyle name="Note 14 2 3 3 2" xfId="984"/>
    <cellStyle name="Note 14 2 3 4" xfId="985"/>
    <cellStyle name="Note 14 2 4" xfId="986"/>
    <cellStyle name="Note 14 2 4 2" xfId="987"/>
    <cellStyle name="Note 14 2 5" xfId="988"/>
    <cellStyle name="Note 14 2 5 2" xfId="989"/>
    <cellStyle name="Note 14 2 6" xfId="990"/>
    <cellStyle name="Note 15 2" xfId="991"/>
    <cellStyle name="Note 15 2 2" xfId="992"/>
    <cellStyle name="Note 15 2 2 2" xfId="993"/>
    <cellStyle name="Note 15 2 2 2 2" xfId="994"/>
    <cellStyle name="Note 15 2 2 2 2 2" xfId="995"/>
    <cellStyle name="Note 15 2 2 2 3" xfId="996"/>
    <cellStyle name="Note 15 2 2 3" xfId="997"/>
    <cellStyle name="Note 15 2 2 3 2" xfId="998"/>
    <cellStyle name="Note 15 2 2 4" xfId="999"/>
    <cellStyle name="Note 15 2 2 4 2" xfId="1000"/>
    <cellStyle name="Note 15 2 2 5" xfId="1001"/>
    <cellStyle name="Note 15 2 3" xfId="1002"/>
    <cellStyle name="Note 15 2 3 2" xfId="1003"/>
    <cellStyle name="Note 15 2 3 2 2" xfId="1004"/>
    <cellStyle name="Note 15 2 3 3" xfId="1005"/>
    <cellStyle name="Note 15 2 3 3 2" xfId="1006"/>
    <cellStyle name="Note 15 2 3 4" xfId="1007"/>
    <cellStyle name="Note 15 2 4" xfId="1008"/>
    <cellStyle name="Note 15 2 4 2" xfId="1009"/>
    <cellStyle name="Note 15 2 5" xfId="1010"/>
    <cellStyle name="Note 15 2 5 2" xfId="1011"/>
    <cellStyle name="Note 15 2 6" xfId="1012"/>
    <cellStyle name="Note 2" xfId="1013"/>
    <cellStyle name="Note 2 2" xfId="1014"/>
    <cellStyle name="Note 2 2 2" xfId="1015"/>
    <cellStyle name="Note 2 2 2 2" xfId="1016"/>
    <cellStyle name="Note 2 2 2 2 2" xfId="1017"/>
    <cellStyle name="Note 2 2 2 2 2 2" xfId="1018"/>
    <cellStyle name="Note 2 2 2 2 3" xfId="1019"/>
    <cellStyle name="Note 2 2 2 3" xfId="1020"/>
    <cellStyle name="Note 2 2 2 3 2" xfId="1021"/>
    <cellStyle name="Note 2 2 2 4" xfId="1022"/>
    <cellStyle name="Note 2 2 2 4 2" xfId="1023"/>
    <cellStyle name="Note 2 2 2 5" xfId="1024"/>
    <cellStyle name="Note 2 2 3" xfId="1025"/>
    <cellStyle name="Note 2 2 3 2" xfId="1026"/>
    <cellStyle name="Note 2 2 3 2 2" xfId="1027"/>
    <cellStyle name="Note 2 2 3 3" xfId="1028"/>
    <cellStyle name="Note 2 2 3 3 2" xfId="1029"/>
    <cellStyle name="Note 2 2 3 4" xfId="1030"/>
    <cellStyle name="Note 2 2 4" xfId="1031"/>
    <cellStyle name="Note 2 2 4 2" xfId="1032"/>
    <cellStyle name="Note 2 2 5" xfId="1033"/>
    <cellStyle name="Note 2 2 5 2" xfId="1034"/>
    <cellStyle name="Note 2 2 6" xfId="1035"/>
    <cellStyle name="Note 2 3" xfId="1036"/>
    <cellStyle name="Note 2 3 2" xfId="1037"/>
    <cellStyle name="Note 2 3 2 2" xfId="1038"/>
    <cellStyle name="Note 2 3 2 2 2" xfId="1039"/>
    <cellStyle name="Note 2 3 2 2 2 2" xfId="1040"/>
    <cellStyle name="Note 2 3 2 2 3" xfId="1041"/>
    <cellStyle name="Note 2 3 2 3" xfId="1042"/>
    <cellStyle name="Note 2 3 2 3 2" xfId="1043"/>
    <cellStyle name="Note 2 3 2 4" xfId="1044"/>
    <cellStyle name="Note 2 3 2 4 2" xfId="1045"/>
    <cellStyle name="Note 2 3 2 5" xfId="1046"/>
    <cellStyle name="Note 2 3 3" xfId="1047"/>
    <cellStyle name="Note 2 3 3 2" xfId="1048"/>
    <cellStyle name="Note 2 3 3 2 2" xfId="1049"/>
    <cellStyle name="Note 2 3 3 3" xfId="1050"/>
    <cellStyle name="Note 2 3 3 3 2" xfId="1051"/>
    <cellStyle name="Note 2 3 3 4" xfId="1052"/>
    <cellStyle name="Note 2 3 4" xfId="1053"/>
    <cellStyle name="Note 2 3 4 2" xfId="1054"/>
    <cellStyle name="Note 2 3 5" xfId="1055"/>
    <cellStyle name="Note 2 3 5 2" xfId="1056"/>
    <cellStyle name="Note 2 3 6" xfId="1057"/>
    <cellStyle name="Note 2 4" xfId="1058"/>
    <cellStyle name="Note 2 4 2" xfId="1059"/>
    <cellStyle name="Note 2 4 2 2" xfId="1060"/>
    <cellStyle name="Note 2 4 2 2 2" xfId="1061"/>
    <cellStyle name="Note 2 4 2 2 2 2" xfId="1062"/>
    <cellStyle name="Note 2 4 2 2 3" xfId="1063"/>
    <cellStyle name="Note 2 4 2 3" xfId="1064"/>
    <cellStyle name="Note 2 4 2 3 2" xfId="1065"/>
    <cellStyle name="Note 2 4 2 4" xfId="1066"/>
    <cellStyle name="Note 2 4 2 4 2" xfId="1067"/>
    <cellStyle name="Note 2 4 2 5" xfId="1068"/>
    <cellStyle name="Note 2 4 3" xfId="1069"/>
    <cellStyle name="Note 2 4 3 2" xfId="1070"/>
    <cellStyle name="Note 2 4 3 2 2" xfId="1071"/>
    <cellStyle name="Note 2 4 3 3" xfId="1072"/>
    <cellStyle name="Note 2 4 3 3 2" xfId="1073"/>
    <cellStyle name="Note 2 4 3 4" xfId="1074"/>
    <cellStyle name="Note 2 4 4" xfId="1075"/>
    <cellStyle name="Note 2 4 4 2" xfId="1076"/>
    <cellStyle name="Note 2 4 5" xfId="1077"/>
    <cellStyle name="Note 2 4 5 2" xfId="1078"/>
    <cellStyle name="Note 2 4 6" xfId="1079"/>
    <cellStyle name="Note 2 5" xfId="1080"/>
    <cellStyle name="Note 2 5 2" xfId="1081"/>
    <cellStyle name="Note 2 5 2 2" xfId="1082"/>
    <cellStyle name="Note 2 5 2 2 2" xfId="1083"/>
    <cellStyle name="Note 2 5 2 2 2 2" xfId="1084"/>
    <cellStyle name="Note 2 5 2 2 3" xfId="1085"/>
    <cellStyle name="Note 2 5 2 3" xfId="1086"/>
    <cellStyle name="Note 2 5 2 3 2" xfId="1087"/>
    <cellStyle name="Note 2 5 2 4" xfId="1088"/>
    <cellStyle name="Note 2 5 2 4 2" xfId="1089"/>
    <cellStyle name="Note 2 5 2 5" xfId="1090"/>
    <cellStyle name="Note 2 5 3" xfId="1091"/>
    <cellStyle name="Note 2 5 3 2" xfId="1092"/>
    <cellStyle name="Note 2 5 3 2 2" xfId="1093"/>
    <cellStyle name="Note 2 5 3 3" xfId="1094"/>
    <cellStyle name="Note 2 5 3 3 2" xfId="1095"/>
    <cellStyle name="Note 2 5 3 4" xfId="1096"/>
    <cellStyle name="Note 2 5 4" xfId="1097"/>
    <cellStyle name="Note 2 5 4 2" xfId="1098"/>
    <cellStyle name="Note 2 5 5" xfId="1099"/>
    <cellStyle name="Note 2 5 5 2" xfId="1100"/>
    <cellStyle name="Note 2 5 6" xfId="1101"/>
    <cellStyle name="Note 2 6" xfId="1102"/>
    <cellStyle name="Note 2 6 2" xfId="1103"/>
    <cellStyle name="Note 2 6 2 2" xfId="1104"/>
    <cellStyle name="Note 2 6 2 2 2" xfId="1105"/>
    <cellStyle name="Note 2 6 2 2 2 2" xfId="1106"/>
    <cellStyle name="Note 2 6 2 2 3" xfId="1107"/>
    <cellStyle name="Note 2 6 2 3" xfId="1108"/>
    <cellStyle name="Note 2 6 2 3 2" xfId="1109"/>
    <cellStyle name="Note 2 6 2 4" xfId="1110"/>
    <cellStyle name="Note 2 6 2 4 2" xfId="1111"/>
    <cellStyle name="Note 2 6 2 5" xfId="1112"/>
    <cellStyle name="Note 2 6 3" xfId="1113"/>
    <cellStyle name="Note 2 6 3 2" xfId="1114"/>
    <cellStyle name="Note 2 6 3 2 2" xfId="1115"/>
    <cellStyle name="Note 2 6 3 3" xfId="1116"/>
    <cellStyle name="Note 2 6 3 3 2" xfId="1117"/>
    <cellStyle name="Note 2 6 3 4" xfId="1118"/>
    <cellStyle name="Note 2 6 4" xfId="1119"/>
    <cellStyle name="Note 2 6 4 2" xfId="1120"/>
    <cellStyle name="Note 2 6 5" xfId="1121"/>
    <cellStyle name="Note 2 6 5 2" xfId="1122"/>
    <cellStyle name="Note 2 6 6" xfId="1123"/>
    <cellStyle name="Note 2 7" xfId="1124"/>
    <cellStyle name="Note 2 7 2" xfId="1125"/>
    <cellStyle name="Note 2 7 2 2" xfId="1126"/>
    <cellStyle name="Note 2 7 2 2 2" xfId="1127"/>
    <cellStyle name="Note 2 7 2 2 2 2" xfId="1128"/>
    <cellStyle name="Note 2 7 2 2 3" xfId="1129"/>
    <cellStyle name="Note 2 7 2 3" xfId="1130"/>
    <cellStyle name="Note 2 7 2 3 2" xfId="1131"/>
    <cellStyle name="Note 2 7 2 4" xfId="1132"/>
    <cellStyle name="Note 2 7 2 4 2" xfId="1133"/>
    <cellStyle name="Note 2 7 2 5" xfId="1134"/>
    <cellStyle name="Note 2 7 3" xfId="1135"/>
    <cellStyle name="Note 2 7 3 2" xfId="1136"/>
    <cellStyle name="Note 2 7 3 2 2" xfId="1137"/>
    <cellStyle name="Note 2 7 3 3" xfId="1138"/>
    <cellStyle name="Note 2 7 3 3 2" xfId="1139"/>
    <cellStyle name="Note 2 7 3 4" xfId="1140"/>
    <cellStyle name="Note 2 7 4" xfId="1141"/>
    <cellStyle name="Note 2 7 4 2" xfId="1142"/>
    <cellStyle name="Note 2 7 5" xfId="1143"/>
    <cellStyle name="Note 2 7 5 2" xfId="1144"/>
    <cellStyle name="Note 2 7 6" xfId="1145"/>
    <cellStyle name="Note 2 8" xfId="1146"/>
    <cellStyle name="Note 2 8 2" xfId="1147"/>
    <cellStyle name="Note 2 8 2 2" xfId="1148"/>
    <cellStyle name="Note 2 8 2 2 2" xfId="1149"/>
    <cellStyle name="Note 2 8 2 2 2 2" xfId="1150"/>
    <cellStyle name="Note 2 8 2 2 3" xfId="1151"/>
    <cellStyle name="Note 2 8 2 3" xfId="1152"/>
    <cellStyle name="Note 2 8 2 3 2" xfId="1153"/>
    <cellStyle name="Note 2 8 2 4" xfId="1154"/>
    <cellStyle name="Note 2 8 2 4 2" xfId="1155"/>
    <cellStyle name="Note 2 8 2 5" xfId="1156"/>
    <cellStyle name="Note 2 8 3" xfId="1157"/>
    <cellStyle name="Note 2 8 3 2" xfId="1158"/>
    <cellStyle name="Note 2 8 3 2 2" xfId="1159"/>
    <cellStyle name="Note 2 8 3 3" xfId="1160"/>
    <cellStyle name="Note 2 8 3 3 2" xfId="1161"/>
    <cellStyle name="Note 2 8 3 4" xfId="1162"/>
    <cellStyle name="Note 2 8 4" xfId="1163"/>
    <cellStyle name="Note 2 8 4 2" xfId="1164"/>
    <cellStyle name="Note 2 8 5" xfId="1165"/>
    <cellStyle name="Note 2 8 5 2" xfId="1166"/>
    <cellStyle name="Note 2 8 6" xfId="1167"/>
    <cellStyle name="Note 2 9" xfId="1168"/>
    <cellStyle name="Note 3 2" xfId="1169"/>
    <cellStyle name="Note 3 2 2" xfId="1170"/>
    <cellStyle name="Note 3 2 2 2" xfId="1171"/>
    <cellStyle name="Note 3 2 2 2 2" xfId="1172"/>
    <cellStyle name="Note 3 2 2 2 2 2" xfId="1173"/>
    <cellStyle name="Note 3 2 2 2 3" xfId="1174"/>
    <cellStyle name="Note 3 2 2 3" xfId="1175"/>
    <cellStyle name="Note 3 2 2 3 2" xfId="1176"/>
    <cellStyle name="Note 3 2 2 4" xfId="1177"/>
    <cellStyle name="Note 3 2 2 4 2" xfId="1178"/>
    <cellStyle name="Note 3 2 2 5" xfId="1179"/>
    <cellStyle name="Note 3 2 3" xfId="1180"/>
    <cellStyle name="Note 3 2 3 2" xfId="1181"/>
    <cellStyle name="Note 3 2 3 2 2" xfId="1182"/>
    <cellStyle name="Note 3 2 3 3" xfId="1183"/>
    <cellStyle name="Note 3 2 3 3 2" xfId="1184"/>
    <cellStyle name="Note 3 2 3 4" xfId="1185"/>
    <cellStyle name="Note 3 2 4" xfId="1186"/>
    <cellStyle name="Note 3 2 4 2" xfId="1187"/>
    <cellStyle name="Note 3 2 5" xfId="1188"/>
    <cellStyle name="Note 3 2 5 2" xfId="1189"/>
    <cellStyle name="Note 3 2 6" xfId="1190"/>
    <cellStyle name="Note 3 3" xfId="1191"/>
    <cellStyle name="Note 3 3 2" xfId="1192"/>
    <cellStyle name="Note 3 3 2 2" xfId="1193"/>
    <cellStyle name="Note 3 3 2 2 2" xfId="1194"/>
    <cellStyle name="Note 3 3 2 2 2 2" xfId="1195"/>
    <cellStyle name="Note 3 3 2 2 3" xfId="1196"/>
    <cellStyle name="Note 3 3 2 3" xfId="1197"/>
    <cellStyle name="Note 3 3 2 3 2" xfId="1198"/>
    <cellStyle name="Note 3 3 2 4" xfId="1199"/>
    <cellStyle name="Note 3 3 2 4 2" xfId="1200"/>
    <cellStyle name="Note 3 3 2 5" xfId="1201"/>
    <cellStyle name="Note 3 3 3" xfId="1202"/>
    <cellStyle name="Note 3 3 3 2" xfId="1203"/>
    <cellStyle name="Note 3 3 3 2 2" xfId="1204"/>
    <cellStyle name="Note 3 3 3 3" xfId="1205"/>
    <cellStyle name="Note 3 3 3 3 2" xfId="1206"/>
    <cellStyle name="Note 3 3 3 4" xfId="1207"/>
    <cellStyle name="Note 3 3 4" xfId="1208"/>
    <cellStyle name="Note 3 3 4 2" xfId="1209"/>
    <cellStyle name="Note 3 3 5" xfId="1210"/>
    <cellStyle name="Note 3 3 5 2" xfId="1211"/>
    <cellStyle name="Note 3 3 6" xfId="1212"/>
    <cellStyle name="Note 3 4" xfId="1213"/>
    <cellStyle name="Note 3 4 2" xfId="1214"/>
    <cellStyle name="Note 3 4 2 2" xfId="1215"/>
    <cellStyle name="Note 3 4 2 2 2" xfId="1216"/>
    <cellStyle name="Note 3 4 2 2 2 2" xfId="1217"/>
    <cellStyle name="Note 3 4 2 2 3" xfId="1218"/>
    <cellStyle name="Note 3 4 2 3" xfId="1219"/>
    <cellStyle name="Note 3 4 2 3 2" xfId="1220"/>
    <cellStyle name="Note 3 4 2 4" xfId="1221"/>
    <cellStyle name="Note 3 4 2 4 2" xfId="1222"/>
    <cellStyle name="Note 3 4 2 5" xfId="1223"/>
    <cellStyle name="Note 3 4 3" xfId="1224"/>
    <cellStyle name="Note 3 4 3 2" xfId="1225"/>
    <cellStyle name="Note 3 4 3 2 2" xfId="1226"/>
    <cellStyle name="Note 3 4 3 3" xfId="1227"/>
    <cellStyle name="Note 3 4 3 3 2" xfId="1228"/>
    <cellStyle name="Note 3 4 3 4" xfId="1229"/>
    <cellStyle name="Note 3 4 4" xfId="1230"/>
    <cellStyle name="Note 3 4 4 2" xfId="1231"/>
    <cellStyle name="Note 3 4 5" xfId="1232"/>
    <cellStyle name="Note 3 4 5 2" xfId="1233"/>
    <cellStyle name="Note 3 4 6" xfId="1234"/>
    <cellStyle name="Note 3 5" xfId="1235"/>
    <cellStyle name="Note 3 5 2" xfId="1236"/>
    <cellStyle name="Note 3 5 2 2" xfId="1237"/>
    <cellStyle name="Note 3 5 2 2 2" xfId="1238"/>
    <cellStyle name="Note 3 5 2 2 2 2" xfId="1239"/>
    <cellStyle name="Note 3 5 2 2 3" xfId="1240"/>
    <cellStyle name="Note 3 5 2 3" xfId="1241"/>
    <cellStyle name="Note 3 5 2 3 2" xfId="1242"/>
    <cellStyle name="Note 3 5 2 4" xfId="1243"/>
    <cellStyle name="Note 3 5 2 4 2" xfId="1244"/>
    <cellStyle name="Note 3 5 2 5" xfId="1245"/>
    <cellStyle name="Note 3 5 3" xfId="1246"/>
    <cellStyle name="Note 3 5 3 2" xfId="1247"/>
    <cellStyle name="Note 3 5 3 2 2" xfId="1248"/>
    <cellStyle name="Note 3 5 3 3" xfId="1249"/>
    <cellStyle name="Note 3 5 3 3 2" xfId="1250"/>
    <cellStyle name="Note 3 5 3 4" xfId="1251"/>
    <cellStyle name="Note 3 5 4" xfId="1252"/>
    <cellStyle name="Note 3 5 4 2" xfId="1253"/>
    <cellStyle name="Note 3 5 5" xfId="1254"/>
    <cellStyle name="Note 3 5 5 2" xfId="1255"/>
    <cellStyle name="Note 3 5 6" xfId="1256"/>
    <cellStyle name="Note 3 6" xfId="1257"/>
    <cellStyle name="Note 3 6 2" xfId="1258"/>
    <cellStyle name="Note 3 6 2 2" xfId="1259"/>
    <cellStyle name="Note 3 6 2 2 2" xfId="1260"/>
    <cellStyle name="Note 3 6 2 2 2 2" xfId="1261"/>
    <cellStyle name="Note 3 6 2 2 3" xfId="1262"/>
    <cellStyle name="Note 3 6 2 3" xfId="1263"/>
    <cellStyle name="Note 3 6 2 3 2" xfId="1264"/>
    <cellStyle name="Note 3 6 2 4" xfId="1265"/>
    <cellStyle name="Note 3 6 2 4 2" xfId="1266"/>
    <cellStyle name="Note 3 6 2 5" xfId="1267"/>
    <cellStyle name="Note 3 6 3" xfId="1268"/>
    <cellStyle name="Note 3 6 3 2" xfId="1269"/>
    <cellStyle name="Note 3 6 3 2 2" xfId="1270"/>
    <cellStyle name="Note 3 6 3 3" xfId="1271"/>
    <cellStyle name="Note 3 6 3 3 2" xfId="1272"/>
    <cellStyle name="Note 3 6 3 4" xfId="1273"/>
    <cellStyle name="Note 3 6 4" xfId="1274"/>
    <cellStyle name="Note 3 6 4 2" xfId="1275"/>
    <cellStyle name="Note 3 6 5" xfId="1276"/>
    <cellStyle name="Note 3 6 5 2" xfId="1277"/>
    <cellStyle name="Note 3 6 6" xfId="1278"/>
    <cellStyle name="Note 3 7" xfId="1279"/>
    <cellStyle name="Note 3 7 2" xfId="1280"/>
    <cellStyle name="Note 3 7 2 2" xfId="1281"/>
    <cellStyle name="Note 3 7 2 2 2" xfId="1282"/>
    <cellStyle name="Note 3 7 2 2 2 2" xfId="1283"/>
    <cellStyle name="Note 3 7 2 2 3" xfId="1284"/>
    <cellStyle name="Note 3 7 2 3" xfId="1285"/>
    <cellStyle name="Note 3 7 2 3 2" xfId="1286"/>
    <cellStyle name="Note 3 7 2 4" xfId="1287"/>
    <cellStyle name="Note 3 7 2 4 2" xfId="1288"/>
    <cellStyle name="Note 3 7 2 5" xfId="1289"/>
    <cellStyle name="Note 3 7 3" xfId="1290"/>
    <cellStyle name="Note 3 7 3 2" xfId="1291"/>
    <cellStyle name="Note 3 7 3 2 2" xfId="1292"/>
    <cellStyle name="Note 3 7 3 3" xfId="1293"/>
    <cellStyle name="Note 3 7 3 3 2" xfId="1294"/>
    <cellStyle name="Note 3 7 3 4" xfId="1295"/>
    <cellStyle name="Note 3 7 4" xfId="1296"/>
    <cellStyle name="Note 3 7 4 2" xfId="1297"/>
    <cellStyle name="Note 3 7 5" xfId="1298"/>
    <cellStyle name="Note 3 7 5 2" xfId="1299"/>
    <cellStyle name="Note 3 7 6" xfId="1300"/>
    <cellStyle name="Note 3 8" xfId="1301"/>
    <cellStyle name="Note 3 8 2" xfId="1302"/>
    <cellStyle name="Note 3 8 2 2" xfId="1303"/>
    <cellStyle name="Note 3 8 2 2 2" xfId="1304"/>
    <cellStyle name="Note 3 8 2 2 2 2" xfId="1305"/>
    <cellStyle name="Note 3 8 2 2 3" xfId="1306"/>
    <cellStyle name="Note 3 8 2 3" xfId="1307"/>
    <cellStyle name="Note 3 8 2 3 2" xfId="1308"/>
    <cellStyle name="Note 3 8 2 4" xfId="1309"/>
    <cellStyle name="Note 3 8 2 4 2" xfId="1310"/>
    <cellStyle name="Note 3 8 2 5" xfId="1311"/>
    <cellStyle name="Note 3 8 3" xfId="1312"/>
    <cellStyle name="Note 3 8 3 2" xfId="1313"/>
    <cellStyle name="Note 3 8 3 2 2" xfId="1314"/>
    <cellStyle name="Note 3 8 3 3" xfId="1315"/>
    <cellStyle name="Note 3 8 3 3 2" xfId="1316"/>
    <cellStyle name="Note 3 8 3 4" xfId="1317"/>
    <cellStyle name="Note 3 8 4" xfId="1318"/>
    <cellStyle name="Note 3 8 4 2" xfId="1319"/>
    <cellStyle name="Note 3 8 5" xfId="1320"/>
    <cellStyle name="Note 3 8 5 2" xfId="1321"/>
    <cellStyle name="Note 3 8 6" xfId="1322"/>
    <cellStyle name="Note 4 2" xfId="1323"/>
    <cellStyle name="Note 4 2 2" xfId="1324"/>
    <cellStyle name="Note 4 2 2 2" xfId="1325"/>
    <cellStyle name="Note 4 2 2 2 2" xfId="1326"/>
    <cellStyle name="Note 4 2 2 2 2 2" xfId="1327"/>
    <cellStyle name="Note 4 2 2 2 3" xfId="1328"/>
    <cellStyle name="Note 4 2 2 3" xfId="1329"/>
    <cellStyle name="Note 4 2 2 3 2" xfId="1330"/>
    <cellStyle name="Note 4 2 2 4" xfId="1331"/>
    <cellStyle name="Note 4 2 2 4 2" xfId="1332"/>
    <cellStyle name="Note 4 2 2 5" xfId="1333"/>
    <cellStyle name="Note 4 2 3" xfId="1334"/>
    <cellStyle name="Note 4 2 3 2" xfId="1335"/>
    <cellStyle name="Note 4 2 3 2 2" xfId="1336"/>
    <cellStyle name="Note 4 2 3 3" xfId="1337"/>
    <cellStyle name="Note 4 2 3 3 2" xfId="1338"/>
    <cellStyle name="Note 4 2 3 4" xfId="1339"/>
    <cellStyle name="Note 4 2 4" xfId="1340"/>
    <cellStyle name="Note 4 2 4 2" xfId="1341"/>
    <cellStyle name="Note 4 2 5" xfId="1342"/>
    <cellStyle name="Note 4 2 5 2" xfId="1343"/>
    <cellStyle name="Note 4 2 6" xfId="1344"/>
    <cellStyle name="Note 4 3" xfId="1345"/>
    <cellStyle name="Note 4 3 2" xfId="1346"/>
    <cellStyle name="Note 4 3 2 2" xfId="1347"/>
    <cellStyle name="Note 4 3 2 2 2" xfId="1348"/>
    <cellStyle name="Note 4 3 2 2 2 2" xfId="1349"/>
    <cellStyle name="Note 4 3 2 2 3" xfId="1350"/>
    <cellStyle name="Note 4 3 2 3" xfId="1351"/>
    <cellStyle name="Note 4 3 2 3 2" xfId="1352"/>
    <cellStyle name="Note 4 3 2 4" xfId="1353"/>
    <cellStyle name="Note 4 3 2 4 2" xfId="1354"/>
    <cellStyle name="Note 4 3 2 5" xfId="1355"/>
    <cellStyle name="Note 4 3 3" xfId="1356"/>
    <cellStyle name="Note 4 3 3 2" xfId="1357"/>
    <cellStyle name="Note 4 3 3 2 2" xfId="1358"/>
    <cellStyle name="Note 4 3 3 3" xfId="1359"/>
    <cellStyle name="Note 4 3 3 3 2" xfId="1360"/>
    <cellStyle name="Note 4 3 3 4" xfId="1361"/>
    <cellStyle name="Note 4 3 4" xfId="1362"/>
    <cellStyle name="Note 4 3 4 2" xfId="1363"/>
    <cellStyle name="Note 4 3 5" xfId="1364"/>
    <cellStyle name="Note 4 3 5 2" xfId="1365"/>
    <cellStyle name="Note 4 3 6" xfId="1366"/>
    <cellStyle name="Note 4 4" xfId="1367"/>
    <cellStyle name="Note 4 4 2" xfId="1368"/>
    <cellStyle name="Note 4 4 2 2" xfId="1369"/>
    <cellStyle name="Note 4 4 2 2 2" xfId="1370"/>
    <cellStyle name="Note 4 4 2 2 2 2" xfId="1371"/>
    <cellStyle name="Note 4 4 2 2 3" xfId="1372"/>
    <cellStyle name="Note 4 4 2 3" xfId="1373"/>
    <cellStyle name="Note 4 4 2 3 2" xfId="1374"/>
    <cellStyle name="Note 4 4 2 4" xfId="1375"/>
    <cellStyle name="Note 4 4 2 4 2" xfId="1376"/>
    <cellStyle name="Note 4 4 2 5" xfId="1377"/>
    <cellStyle name="Note 4 4 3" xfId="1378"/>
    <cellStyle name="Note 4 4 3 2" xfId="1379"/>
    <cellStyle name="Note 4 4 3 2 2" xfId="1380"/>
    <cellStyle name="Note 4 4 3 3" xfId="1381"/>
    <cellStyle name="Note 4 4 3 3 2" xfId="1382"/>
    <cellStyle name="Note 4 4 3 4" xfId="1383"/>
    <cellStyle name="Note 4 4 4" xfId="1384"/>
    <cellStyle name="Note 4 4 4 2" xfId="1385"/>
    <cellStyle name="Note 4 4 5" xfId="1386"/>
    <cellStyle name="Note 4 4 5 2" xfId="1387"/>
    <cellStyle name="Note 4 4 6" xfId="1388"/>
    <cellStyle name="Note 4 5" xfId="1389"/>
    <cellStyle name="Note 4 5 2" xfId="1390"/>
    <cellStyle name="Note 4 5 2 2" xfId="1391"/>
    <cellStyle name="Note 4 5 2 2 2" xfId="1392"/>
    <cellStyle name="Note 4 5 2 2 2 2" xfId="1393"/>
    <cellStyle name="Note 4 5 2 2 3" xfId="1394"/>
    <cellStyle name="Note 4 5 2 3" xfId="1395"/>
    <cellStyle name="Note 4 5 2 3 2" xfId="1396"/>
    <cellStyle name="Note 4 5 2 4" xfId="1397"/>
    <cellStyle name="Note 4 5 2 4 2" xfId="1398"/>
    <cellStyle name="Note 4 5 2 5" xfId="1399"/>
    <cellStyle name="Note 4 5 3" xfId="1400"/>
    <cellStyle name="Note 4 5 3 2" xfId="1401"/>
    <cellStyle name="Note 4 5 3 2 2" xfId="1402"/>
    <cellStyle name="Note 4 5 3 3" xfId="1403"/>
    <cellStyle name="Note 4 5 3 3 2" xfId="1404"/>
    <cellStyle name="Note 4 5 3 4" xfId="1405"/>
    <cellStyle name="Note 4 5 4" xfId="1406"/>
    <cellStyle name="Note 4 5 4 2" xfId="1407"/>
    <cellStyle name="Note 4 5 5" xfId="1408"/>
    <cellStyle name="Note 4 5 5 2" xfId="1409"/>
    <cellStyle name="Note 4 5 6" xfId="1410"/>
    <cellStyle name="Note 4 6" xfId="1411"/>
    <cellStyle name="Note 4 6 2" xfId="1412"/>
    <cellStyle name="Note 4 6 2 2" xfId="1413"/>
    <cellStyle name="Note 4 6 2 2 2" xfId="1414"/>
    <cellStyle name="Note 4 6 2 2 2 2" xfId="1415"/>
    <cellStyle name="Note 4 6 2 2 3" xfId="1416"/>
    <cellStyle name="Note 4 6 2 3" xfId="1417"/>
    <cellStyle name="Note 4 6 2 3 2" xfId="1418"/>
    <cellStyle name="Note 4 6 2 4" xfId="1419"/>
    <cellStyle name="Note 4 6 2 4 2" xfId="1420"/>
    <cellStyle name="Note 4 6 2 5" xfId="1421"/>
    <cellStyle name="Note 4 6 3" xfId="1422"/>
    <cellStyle name="Note 4 6 3 2" xfId="1423"/>
    <cellStyle name="Note 4 6 3 2 2" xfId="1424"/>
    <cellStyle name="Note 4 6 3 3" xfId="1425"/>
    <cellStyle name="Note 4 6 3 3 2" xfId="1426"/>
    <cellStyle name="Note 4 6 3 4" xfId="1427"/>
    <cellStyle name="Note 4 6 4" xfId="1428"/>
    <cellStyle name="Note 4 6 4 2" xfId="1429"/>
    <cellStyle name="Note 4 6 5" xfId="1430"/>
    <cellStyle name="Note 4 6 5 2" xfId="1431"/>
    <cellStyle name="Note 4 6 6" xfId="1432"/>
    <cellStyle name="Note 4 7" xfId="1433"/>
    <cellStyle name="Note 4 7 2" xfId="1434"/>
    <cellStyle name="Note 4 7 2 2" xfId="1435"/>
    <cellStyle name="Note 4 7 2 2 2" xfId="1436"/>
    <cellStyle name="Note 4 7 2 2 2 2" xfId="1437"/>
    <cellStyle name="Note 4 7 2 2 3" xfId="1438"/>
    <cellStyle name="Note 4 7 2 3" xfId="1439"/>
    <cellStyle name="Note 4 7 2 3 2" xfId="1440"/>
    <cellStyle name="Note 4 7 2 4" xfId="1441"/>
    <cellStyle name="Note 4 7 2 4 2" xfId="1442"/>
    <cellStyle name="Note 4 7 2 5" xfId="1443"/>
    <cellStyle name="Note 4 7 3" xfId="1444"/>
    <cellStyle name="Note 4 7 3 2" xfId="1445"/>
    <cellStyle name="Note 4 7 3 2 2" xfId="1446"/>
    <cellStyle name="Note 4 7 3 3" xfId="1447"/>
    <cellStyle name="Note 4 7 3 3 2" xfId="1448"/>
    <cellStyle name="Note 4 7 3 4" xfId="1449"/>
    <cellStyle name="Note 4 7 4" xfId="1450"/>
    <cellStyle name="Note 4 7 4 2" xfId="1451"/>
    <cellStyle name="Note 4 7 5" xfId="1452"/>
    <cellStyle name="Note 4 7 5 2" xfId="1453"/>
    <cellStyle name="Note 4 7 6" xfId="1454"/>
    <cellStyle name="Note 4 8" xfId="1455"/>
    <cellStyle name="Note 4 8 2" xfId="1456"/>
    <cellStyle name="Note 4 8 2 2" xfId="1457"/>
    <cellStyle name="Note 4 8 2 2 2" xfId="1458"/>
    <cellStyle name="Note 4 8 2 2 2 2" xfId="1459"/>
    <cellStyle name="Note 4 8 2 2 3" xfId="1460"/>
    <cellStyle name="Note 4 8 2 3" xfId="1461"/>
    <cellStyle name="Note 4 8 2 3 2" xfId="1462"/>
    <cellStyle name="Note 4 8 2 4" xfId="1463"/>
    <cellStyle name="Note 4 8 2 4 2" xfId="1464"/>
    <cellStyle name="Note 4 8 2 5" xfId="1465"/>
    <cellStyle name="Note 4 8 3" xfId="1466"/>
    <cellStyle name="Note 4 8 3 2" xfId="1467"/>
    <cellStyle name="Note 4 8 3 2 2" xfId="1468"/>
    <cellStyle name="Note 4 8 3 3" xfId="1469"/>
    <cellStyle name="Note 4 8 3 3 2" xfId="1470"/>
    <cellStyle name="Note 4 8 3 4" xfId="1471"/>
    <cellStyle name="Note 4 8 4" xfId="1472"/>
    <cellStyle name="Note 4 8 4 2" xfId="1473"/>
    <cellStyle name="Note 4 8 5" xfId="1474"/>
    <cellStyle name="Note 4 8 5 2" xfId="1475"/>
    <cellStyle name="Note 4 8 6" xfId="1476"/>
    <cellStyle name="Note 5 2" xfId="1477"/>
    <cellStyle name="Note 5 2 2" xfId="1478"/>
    <cellStyle name="Note 5 2 2 2" xfId="1479"/>
    <cellStyle name="Note 5 2 2 2 2" xfId="1480"/>
    <cellStyle name="Note 5 2 2 2 2 2" xfId="1481"/>
    <cellStyle name="Note 5 2 2 2 3" xfId="1482"/>
    <cellStyle name="Note 5 2 2 3" xfId="1483"/>
    <cellStyle name="Note 5 2 2 3 2" xfId="1484"/>
    <cellStyle name="Note 5 2 2 4" xfId="1485"/>
    <cellStyle name="Note 5 2 2 4 2" xfId="1486"/>
    <cellStyle name="Note 5 2 2 5" xfId="1487"/>
    <cellStyle name="Note 5 2 3" xfId="1488"/>
    <cellStyle name="Note 5 2 3 2" xfId="1489"/>
    <cellStyle name="Note 5 2 3 2 2" xfId="1490"/>
    <cellStyle name="Note 5 2 3 3" xfId="1491"/>
    <cellStyle name="Note 5 2 3 3 2" xfId="1492"/>
    <cellStyle name="Note 5 2 3 4" xfId="1493"/>
    <cellStyle name="Note 5 2 4" xfId="1494"/>
    <cellStyle name="Note 5 2 4 2" xfId="1495"/>
    <cellStyle name="Note 5 2 5" xfId="1496"/>
    <cellStyle name="Note 5 2 5 2" xfId="1497"/>
    <cellStyle name="Note 5 2 6" xfId="1498"/>
    <cellStyle name="Note 5 3" xfId="1499"/>
    <cellStyle name="Note 5 3 2" xfId="1500"/>
    <cellStyle name="Note 5 3 2 2" xfId="1501"/>
    <cellStyle name="Note 5 3 2 2 2" xfId="1502"/>
    <cellStyle name="Note 5 3 2 2 2 2" xfId="1503"/>
    <cellStyle name="Note 5 3 2 2 3" xfId="1504"/>
    <cellStyle name="Note 5 3 2 3" xfId="1505"/>
    <cellStyle name="Note 5 3 2 3 2" xfId="1506"/>
    <cellStyle name="Note 5 3 2 4" xfId="1507"/>
    <cellStyle name="Note 5 3 2 4 2" xfId="1508"/>
    <cellStyle name="Note 5 3 2 5" xfId="1509"/>
    <cellStyle name="Note 5 3 3" xfId="1510"/>
    <cellStyle name="Note 5 3 3 2" xfId="1511"/>
    <cellStyle name="Note 5 3 3 2 2" xfId="1512"/>
    <cellStyle name="Note 5 3 3 3" xfId="1513"/>
    <cellStyle name="Note 5 3 3 3 2" xfId="1514"/>
    <cellStyle name="Note 5 3 3 4" xfId="1515"/>
    <cellStyle name="Note 5 3 4" xfId="1516"/>
    <cellStyle name="Note 5 3 4 2" xfId="1517"/>
    <cellStyle name="Note 5 3 5" xfId="1518"/>
    <cellStyle name="Note 5 3 5 2" xfId="1519"/>
    <cellStyle name="Note 5 3 6" xfId="1520"/>
    <cellStyle name="Note 5 4" xfId="1521"/>
    <cellStyle name="Note 5 4 2" xfId="1522"/>
    <cellStyle name="Note 5 4 2 2" xfId="1523"/>
    <cellStyle name="Note 5 4 2 2 2" xfId="1524"/>
    <cellStyle name="Note 5 4 2 2 2 2" xfId="1525"/>
    <cellStyle name="Note 5 4 2 2 3" xfId="1526"/>
    <cellStyle name="Note 5 4 2 3" xfId="1527"/>
    <cellStyle name="Note 5 4 2 3 2" xfId="1528"/>
    <cellStyle name="Note 5 4 2 4" xfId="1529"/>
    <cellStyle name="Note 5 4 2 4 2" xfId="1530"/>
    <cellStyle name="Note 5 4 2 5" xfId="1531"/>
    <cellStyle name="Note 5 4 3" xfId="1532"/>
    <cellStyle name="Note 5 4 3 2" xfId="1533"/>
    <cellStyle name="Note 5 4 3 2 2" xfId="1534"/>
    <cellStyle name="Note 5 4 3 3" xfId="1535"/>
    <cellStyle name="Note 5 4 3 3 2" xfId="1536"/>
    <cellStyle name="Note 5 4 3 4" xfId="1537"/>
    <cellStyle name="Note 5 4 4" xfId="1538"/>
    <cellStyle name="Note 5 4 4 2" xfId="1539"/>
    <cellStyle name="Note 5 4 5" xfId="1540"/>
    <cellStyle name="Note 5 4 5 2" xfId="1541"/>
    <cellStyle name="Note 5 4 6" xfId="1542"/>
    <cellStyle name="Note 5 5" xfId="1543"/>
    <cellStyle name="Note 5 5 2" xfId="1544"/>
    <cellStyle name="Note 5 5 2 2" xfId="1545"/>
    <cellStyle name="Note 5 5 2 2 2" xfId="1546"/>
    <cellStyle name="Note 5 5 2 2 2 2" xfId="1547"/>
    <cellStyle name="Note 5 5 2 2 3" xfId="1548"/>
    <cellStyle name="Note 5 5 2 3" xfId="1549"/>
    <cellStyle name="Note 5 5 2 3 2" xfId="1550"/>
    <cellStyle name="Note 5 5 2 4" xfId="1551"/>
    <cellStyle name="Note 5 5 2 4 2" xfId="1552"/>
    <cellStyle name="Note 5 5 2 5" xfId="1553"/>
    <cellStyle name="Note 5 5 3" xfId="1554"/>
    <cellStyle name="Note 5 5 3 2" xfId="1555"/>
    <cellStyle name="Note 5 5 3 2 2" xfId="1556"/>
    <cellStyle name="Note 5 5 3 3" xfId="1557"/>
    <cellStyle name="Note 5 5 3 3 2" xfId="1558"/>
    <cellStyle name="Note 5 5 3 4" xfId="1559"/>
    <cellStyle name="Note 5 5 4" xfId="1560"/>
    <cellStyle name="Note 5 5 4 2" xfId="1561"/>
    <cellStyle name="Note 5 5 5" xfId="1562"/>
    <cellStyle name="Note 5 5 5 2" xfId="1563"/>
    <cellStyle name="Note 5 5 6" xfId="1564"/>
    <cellStyle name="Note 5 6" xfId="1565"/>
    <cellStyle name="Note 5 6 2" xfId="1566"/>
    <cellStyle name="Note 5 6 2 2" xfId="1567"/>
    <cellStyle name="Note 5 6 2 2 2" xfId="1568"/>
    <cellStyle name="Note 5 6 2 2 2 2" xfId="1569"/>
    <cellStyle name="Note 5 6 2 2 3" xfId="1570"/>
    <cellStyle name="Note 5 6 2 3" xfId="1571"/>
    <cellStyle name="Note 5 6 2 3 2" xfId="1572"/>
    <cellStyle name="Note 5 6 2 4" xfId="1573"/>
    <cellStyle name="Note 5 6 2 4 2" xfId="1574"/>
    <cellStyle name="Note 5 6 2 5" xfId="1575"/>
    <cellStyle name="Note 5 6 3" xfId="1576"/>
    <cellStyle name="Note 5 6 3 2" xfId="1577"/>
    <cellStyle name="Note 5 6 3 2 2" xfId="1578"/>
    <cellStyle name="Note 5 6 3 3" xfId="1579"/>
    <cellStyle name="Note 5 6 3 3 2" xfId="1580"/>
    <cellStyle name="Note 5 6 3 4" xfId="1581"/>
    <cellStyle name="Note 5 6 4" xfId="1582"/>
    <cellStyle name="Note 5 6 4 2" xfId="1583"/>
    <cellStyle name="Note 5 6 5" xfId="1584"/>
    <cellStyle name="Note 5 6 5 2" xfId="1585"/>
    <cellStyle name="Note 5 6 6" xfId="1586"/>
    <cellStyle name="Note 5 7" xfId="1587"/>
    <cellStyle name="Note 5 7 2" xfId="1588"/>
    <cellStyle name="Note 5 7 2 2" xfId="1589"/>
    <cellStyle name="Note 5 7 2 2 2" xfId="1590"/>
    <cellStyle name="Note 5 7 2 2 2 2" xfId="1591"/>
    <cellStyle name="Note 5 7 2 2 3" xfId="1592"/>
    <cellStyle name="Note 5 7 2 3" xfId="1593"/>
    <cellStyle name="Note 5 7 2 3 2" xfId="1594"/>
    <cellStyle name="Note 5 7 2 4" xfId="1595"/>
    <cellStyle name="Note 5 7 2 4 2" xfId="1596"/>
    <cellStyle name="Note 5 7 2 5" xfId="1597"/>
    <cellStyle name="Note 5 7 3" xfId="1598"/>
    <cellStyle name="Note 5 7 3 2" xfId="1599"/>
    <cellStyle name="Note 5 7 3 2 2" xfId="1600"/>
    <cellStyle name="Note 5 7 3 3" xfId="1601"/>
    <cellStyle name="Note 5 7 3 3 2" xfId="1602"/>
    <cellStyle name="Note 5 7 3 4" xfId="1603"/>
    <cellStyle name="Note 5 7 4" xfId="1604"/>
    <cellStyle name="Note 5 7 4 2" xfId="1605"/>
    <cellStyle name="Note 5 7 5" xfId="1606"/>
    <cellStyle name="Note 5 7 5 2" xfId="1607"/>
    <cellStyle name="Note 5 7 6" xfId="1608"/>
    <cellStyle name="Note 5 8" xfId="1609"/>
    <cellStyle name="Note 5 8 2" xfId="1610"/>
    <cellStyle name="Note 5 8 2 2" xfId="1611"/>
    <cellStyle name="Note 5 8 2 2 2" xfId="1612"/>
    <cellStyle name="Note 5 8 2 2 2 2" xfId="1613"/>
    <cellStyle name="Note 5 8 2 2 3" xfId="1614"/>
    <cellStyle name="Note 5 8 2 3" xfId="1615"/>
    <cellStyle name="Note 5 8 2 3 2" xfId="1616"/>
    <cellStyle name="Note 5 8 2 4" xfId="1617"/>
    <cellStyle name="Note 5 8 2 4 2" xfId="1618"/>
    <cellStyle name="Note 5 8 2 5" xfId="1619"/>
    <cellStyle name="Note 5 8 3" xfId="1620"/>
    <cellStyle name="Note 5 8 3 2" xfId="1621"/>
    <cellStyle name="Note 5 8 3 2 2" xfId="1622"/>
    <cellStyle name="Note 5 8 3 3" xfId="1623"/>
    <cellStyle name="Note 5 8 3 3 2" xfId="1624"/>
    <cellStyle name="Note 5 8 3 4" xfId="1625"/>
    <cellStyle name="Note 5 8 4" xfId="1626"/>
    <cellStyle name="Note 5 8 4 2" xfId="1627"/>
    <cellStyle name="Note 5 8 5" xfId="1628"/>
    <cellStyle name="Note 5 8 5 2" xfId="1629"/>
    <cellStyle name="Note 5 8 6" xfId="1630"/>
    <cellStyle name="Note 6 2" xfId="1631"/>
    <cellStyle name="Note 6 2 2" xfId="1632"/>
    <cellStyle name="Note 6 2 2 2" xfId="1633"/>
    <cellStyle name="Note 6 2 2 2 2" xfId="1634"/>
    <cellStyle name="Note 6 2 2 2 2 2" xfId="1635"/>
    <cellStyle name="Note 6 2 2 2 3" xfId="1636"/>
    <cellStyle name="Note 6 2 2 3" xfId="1637"/>
    <cellStyle name="Note 6 2 2 3 2" xfId="1638"/>
    <cellStyle name="Note 6 2 2 4" xfId="1639"/>
    <cellStyle name="Note 6 2 2 4 2" xfId="1640"/>
    <cellStyle name="Note 6 2 2 5" xfId="1641"/>
    <cellStyle name="Note 6 2 3" xfId="1642"/>
    <cellStyle name="Note 6 2 3 2" xfId="1643"/>
    <cellStyle name="Note 6 2 3 2 2" xfId="1644"/>
    <cellStyle name="Note 6 2 3 3" xfId="1645"/>
    <cellStyle name="Note 6 2 3 3 2" xfId="1646"/>
    <cellStyle name="Note 6 2 3 4" xfId="1647"/>
    <cellStyle name="Note 6 2 4" xfId="1648"/>
    <cellStyle name="Note 6 2 4 2" xfId="1649"/>
    <cellStyle name="Note 6 2 5" xfId="1650"/>
    <cellStyle name="Note 6 2 5 2" xfId="1651"/>
    <cellStyle name="Note 6 2 6" xfId="1652"/>
    <cellStyle name="Note 6 3" xfId="1653"/>
    <cellStyle name="Note 6 3 2" xfId="1654"/>
    <cellStyle name="Note 6 3 2 2" xfId="1655"/>
    <cellStyle name="Note 6 3 2 2 2" xfId="1656"/>
    <cellStyle name="Note 6 3 2 2 2 2" xfId="1657"/>
    <cellStyle name="Note 6 3 2 2 3" xfId="1658"/>
    <cellStyle name="Note 6 3 2 3" xfId="1659"/>
    <cellStyle name="Note 6 3 2 3 2" xfId="1660"/>
    <cellStyle name="Note 6 3 2 4" xfId="1661"/>
    <cellStyle name="Note 6 3 2 4 2" xfId="1662"/>
    <cellStyle name="Note 6 3 2 5" xfId="1663"/>
    <cellStyle name="Note 6 3 3" xfId="1664"/>
    <cellStyle name="Note 6 3 3 2" xfId="1665"/>
    <cellStyle name="Note 6 3 3 2 2" xfId="1666"/>
    <cellStyle name="Note 6 3 3 3" xfId="1667"/>
    <cellStyle name="Note 6 3 3 3 2" xfId="1668"/>
    <cellStyle name="Note 6 3 3 4" xfId="1669"/>
    <cellStyle name="Note 6 3 4" xfId="1670"/>
    <cellStyle name="Note 6 3 4 2" xfId="1671"/>
    <cellStyle name="Note 6 3 5" xfId="1672"/>
    <cellStyle name="Note 6 3 5 2" xfId="1673"/>
    <cellStyle name="Note 6 3 6" xfId="1674"/>
    <cellStyle name="Note 6 4" xfId="1675"/>
    <cellStyle name="Note 6 4 2" xfId="1676"/>
    <cellStyle name="Note 6 4 2 2" xfId="1677"/>
    <cellStyle name="Note 6 4 2 2 2" xfId="1678"/>
    <cellStyle name="Note 6 4 2 2 2 2" xfId="1679"/>
    <cellStyle name="Note 6 4 2 2 3" xfId="1680"/>
    <cellStyle name="Note 6 4 2 3" xfId="1681"/>
    <cellStyle name="Note 6 4 2 3 2" xfId="1682"/>
    <cellStyle name="Note 6 4 2 4" xfId="1683"/>
    <cellStyle name="Note 6 4 2 4 2" xfId="1684"/>
    <cellStyle name="Note 6 4 2 5" xfId="1685"/>
    <cellStyle name="Note 6 4 3" xfId="1686"/>
    <cellStyle name="Note 6 4 3 2" xfId="1687"/>
    <cellStyle name="Note 6 4 3 2 2" xfId="1688"/>
    <cellStyle name="Note 6 4 3 3" xfId="1689"/>
    <cellStyle name="Note 6 4 3 3 2" xfId="1690"/>
    <cellStyle name="Note 6 4 3 4" xfId="1691"/>
    <cellStyle name="Note 6 4 4" xfId="1692"/>
    <cellStyle name="Note 6 4 4 2" xfId="1693"/>
    <cellStyle name="Note 6 4 5" xfId="1694"/>
    <cellStyle name="Note 6 4 5 2" xfId="1695"/>
    <cellStyle name="Note 6 4 6" xfId="1696"/>
    <cellStyle name="Note 6 5" xfId="1697"/>
    <cellStyle name="Note 6 5 2" xfId="1698"/>
    <cellStyle name="Note 6 5 2 2" xfId="1699"/>
    <cellStyle name="Note 6 5 2 2 2" xfId="1700"/>
    <cellStyle name="Note 6 5 2 2 2 2" xfId="1701"/>
    <cellStyle name="Note 6 5 2 2 3" xfId="1702"/>
    <cellStyle name="Note 6 5 2 3" xfId="1703"/>
    <cellStyle name="Note 6 5 2 3 2" xfId="1704"/>
    <cellStyle name="Note 6 5 2 4" xfId="1705"/>
    <cellStyle name="Note 6 5 2 4 2" xfId="1706"/>
    <cellStyle name="Note 6 5 2 5" xfId="1707"/>
    <cellStyle name="Note 6 5 3" xfId="1708"/>
    <cellStyle name="Note 6 5 3 2" xfId="1709"/>
    <cellStyle name="Note 6 5 3 2 2" xfId="1710"/>
    <cellStyle name="Note 6 5 3 3" xfId="1711"/>
    <cellStyle name="Note 6 5 3 3 2" xfId="1712"/>
    <cellStyle name="Note 6 5 3 4" xfId="1713"/>
    <cellStyle name="Note 6 5 4" xfId="1714"/>
    <cellStyle name="Note 6 5 4 2" xfId="1715"/>
    <cellStyle name="Note 6 5 5" xfId="1716"/>
    <cellStyle name="Note 6 5 5 2" xfId="1717"/>
    <cellStyle name="Note 6 5 6" xfId="1718"/>
    <cellStyle name="Note 6 6" xfId="1719"/>
    <cellStyle name="Note 6 6 2" xfId="1720"/>
    <cellStyle name="Note 6 6 2 2" xfId="1721"/>
    <cellStyle name="Note 6 6 2 2 2" xfId="1722"/>
    <cellStyle name="Note 6 6 2 2 2 2" xfId="1723"/>
    <cellStyle name="Note 6 6 2 2 3" xfId="1724"/>
    <cellStyle name="Note 6 6 2 3" xfId="1725"/>
    <cellStyle name="Note 6 6 2 3 2" xfId="1726"/>
    <cellStyle name="Note 6 6 2 4" xfId="1727"/>
    <cellStyle name="Note 6 6 2 4 2" xfId="1728"/>
    <cellStyle name="Note 6 6 2 5" xfId="1729"/>
    <cellStyle name="Note 6 6 3" xfId="1730"/>
    <cellStyle name="Note 6 6 3 2" xfId="1731"/>
    <cellStyle name="Note 6 6 3 2 2" xfId="1732"/>
    <cellStyle name="Note 6 6 3 3" xfId="1733"/>
    <cellStyle name="Note 6 6 3 3 2" xfId="1734"/>
    <cellStyle name="Note 6 6 3 4" xfId="1735"/>
    <cellStyle name="Note 6 6 4" xfId="1736"/>
    <cellStyle name="Note 6 6 4 2" xfId="1737"/>
    <cellStyle name="Note 6 6 5" xfId="1738"/>
    <cellStyle name="Note 6 6 5 2" xfId="1739"/>
    <cellStyle name="Note 6 6 6" xfId="1740"/>
    <cellStyle name="Note 6 7" xfId="1741"/>
    <cellStyle name="Note 6 7 2" xfId="1742"/>
    <cellStyle name="Note 6 7 2 2" xfId="1743"/>
    <cellStyle name="Note 6 7 2 2 2" xfId="1744"/>
    <cellStyle name="Note 6 7 2 2 2 2" xfId="1745"/>
    <cellStyle name="Note 6 7 2 2 3" xfId="1746"/>
    <cellStyle name="Note 6 7 2 3" xfId="1747"/>
    <cellStyle name="Note 6 7 2 3 2" xfId="1748"/>
    <cellStyle name="Note 6 7 2 4" xfId="1749"/>
    <cellStyle name="Note 6 7 2 4 2" xfId="1750"/>
    <cellStyle name="Note 6 7 2 5" xfId="1751"/>
    <cellStyle name="Note 6 7 3" xfId="1752"/>
    <cellStyle name="Note 6 7 3 2" xfId="1753"/>
    <cellStyle name="Note 6 7 3 2 2" xfId="1754"/>
    <cellStyle name="Note 6 7 3 3" xfId="1755"/>
    <cellStyle name="Note 6 7 3 3 2" xfId="1756"/>
    <cellStyle name="Note 6 7 3 4" xfId="1757"/>
    <cellStyle name="Note 6 7 4" xfId="1758"/>
    <cellStyle name="Note 6 7 4 2" xfId="1759"/>
    <cellStyle name="Note 6 7 5" xfId="1760"/>
    <cellStyle name="Note 6 7 5 2" xfId="1761"/>
    <cellStyle name="Note 6 7 6" xfId="1762"/>
    <cellStyle name="Note 6 8" xfId="1763"/>
    <cellStyle name="Note 6 8 2" xfId="1764"/>
    <cellStyle name="Note 6 8 2 2" xfId="1765"/>
    <cellStyle name="Note 6 8 2 2 2" xfId="1766"/>
    <cellStyle name="Note 6 8 2 2 2 2" xfId="1767"/>
    <cellStyle name="Note 6 8 2 2 3" xfId="1768"/>
    <cellStyle name="Note 6 8 2 3" xfId="1769"/>
    <cellStyle name="Note 6 8 2 3 2" xfId="1770"/>
    <cellStyle name="Note 6 8 2 4" xfId="1771"/>
    <cellStyle name="Note 6 8 2 4 2" xfId="1772"/>
    <cellStyle name="Note 6 8 2 5" xfId="1773"/>
    <cellStyle name="Note 6 8 3" xfId="1774"/>
    <cellStyle name="Note 6 8 3 2" xfId="1775"/>
    <cellStyle name="Note 6 8 3 2 2" xfId="1776"/>
    <cellStyle name="Note 6 8 3 3" xfId="1777"/>
    <cellStyle name="Note 6 8 3 3 2" xfId="1778"/>
    <cellStyle name="Note 6 8 3 4" xfId="1779"/>
    <cellStyle name="Note 6 8 4" xfId="1780"/>
    <cellStyle name="Note 6 8 4 2" xfId="1781"/>
    <cellStyle name="Note 6 8 5" xfId="1782"/>
    <cellStyle name="Note 6 8 5 2" xfId="1783"/>
    <cellStyle name="Note 6 8 6" xfId="1784"/>
    <cellStyle name="Note 7 2" xfId="1785"/>
    <cellStyle name="Note 7 2 2" xfId="1786"/>
    <cellStyle name="Note 7 2 2 2" xfId="1787"/>
    <cellStyle name="Note 7 2 2 2 2" xfId="1788"/>
    <cellStyle name="Note 7 2 2 2 2 2" xfId="1789"/>
    <cellStyle name="Note 7 2 2 2 3" xfId="1790"/>
    <cellStyle name="Note 7 2 2 3" xfId="1791"/>
    <cellStyle name="Note 7 2 2 3 2" xfId="1792"/>
    <cellStyle name="Note 7 2 2 4" xfId="1793"/>
    <cellStyle name="Note 7 2 2 4 2" xfId="1794"/>
    <cellStyle name="Note 7 2 2 5" xfId="1795"/>
    <cellStyle name="Note 7 2 3" xfId="1796"/>
    <cellStyle name="Note 7 2 3 2" xfId="1797"/>
    <cellStyle name="Note 7 2 3 2 2" xfId="1798"/>
    <cellStyle name="Note 7 2 3 3" xfId="1799"/>
    <cellStyle name="Note 7 2 3 3 2" xfId="1800"/>
    <cellStyle name="Note 7 2 3 4" xfId="1801"/>
    <cellStyle name="Note 7 2 4" xfId="1802"/>
    <cellStyle name="Note 7 2 4 2" xfId="1803"/>
    <cellStyle name="Note 7 2 5" xfId="1804"/>
    <cellStyle name="Note 7 2 5 2" xfId="1805"/>
    <cellStyle name="Note 7 2 6" xfId="1806"/>
    <cellStyle name="Note 7 3" xfId="1807"/>
    <cellStyle name="Note 7 3 2" xfId="1808"/>
    <cellStyle name="Note 7 3 2 2" xfId="1809"/>
    <cellStyle name="Note 7 3 2 2 2" xfId="1810"/>
    <cellStyle name="Note 7 3 2 2 2 2" xfId="1811"/>
    <cellStyle name="Note 7 3 2 2 3" xfId="1812"/>
    <cellStyle name="Note 7 3 2 3" xfId="1813"/>
    <cellStyle name="Note 7 3 2 3 2" xfId="1814"/>
    <cellStyle name="Note 7 3 2 4" xfId="1815"/>
    <cellStyle name="Note 7 3 2 4 2" xfId="1816"/>
    <cellStyle name="Note 7 3 2 5" xfId="1817"/>
    <cellStyle name="Note 7 3 3" xfId="1818"/>
    <cellStyle name="Note 7 3 3 2" xfId="1819"/>
    <cellStyle name="Note 7 3 3 2 2" xfId="1820"/>
    <cellStyle name="Note 7 3 3 3" xfId="1821"/>
    <cellStyle name="Note 7 3 3 3 2" xfId="1822"/>
    <cellStyle name="Note 7 3 3 4" xfId="1823"/>
    <cellStyle name="Note 7 3 4" xfId="1824"/>
    <cellStyle name="Note 7 3 4 2" xfId="1825"/>
    <cellStyle name="Note 7 3 5" xfId="1826"/>
    <cellStyle name="Note 7 3 5 2" xfId="1827"/>
    <cellStyle name="Note 7 3 6" xfId="1828"/>
    <cellStyle name="Note 7 4" xfId="1829"/>
    <cellStyle name="Note 7 4 2" xfId="1830"/>
    <cellStyle name="Note 7 4 2 2" xfId="1831"/>
    <cellStyle name="Note 7 4 2 2 2" xfId="1832"/>
    <cellStyle name="Note 7 4 2 2 2 2" xfId="1833"/>
    <cellStyle name="Note 7 4 2 2 3" xfId="1834"/>
    <cellStyle name="Note 7 4 2 3" xfId="1835"/>
    <cellStyle name="Note 7 4 2 3 2" xfId="1836"/>
    <cellStyle name="Note 7 4 2 4" xfId="1837"/>
    <cellStyle name="Note 7 4 2 4 2" xfId="1838"/>
    <cellStyle name="Note 7 4 2 5" xfId="1839"/>
    <cellStyle name="Note 7 4 3" xfId="1840"/>
    <cellStyle name="Note 7 4 3 2" xfId="1841"/>
    <cellStyle name="Note 7 4 3 2 2" xfId="1842"/>
    <cellStyle name="Note 7 4 3 3" xfId="1843"/>
    <cellStyle name="Note 7 4 3 3 2" xfId="1844"/>
    <cellStyle name="Note 7 4 3 4" xfId="1845"/>
    <cellStyle name="Note 7 4 4" xfId="1846"/>
    <cellStyle name="Note 7 4 4 2" xfId="1847"/>
    <cellStyle name="Note 7 4 5" xfId="1848"/>
    <cellStyle name="Note 7 4 5 2" xfId="1849"/>
    <cellStyle name="Note 7 4 6" xfId="1850"/>
    <cellStyle name="Note 7 5" xfId="1851"/>
    <cellStyle name="Note 7 5 2" xfId="1852"/>
    <cellStyle name="Note 7 5 2 2" xfId="1853"/>
    <cellStyle name="Note 7 5 2 2 2" xfId="1854"/>
    <cellStyle name="Note 7 5 2 2 2 2" xfId="1855"/>
    <cellStyle name="Note 7 5 2 2 3" xfId="1856"/>
    <cellStyle name="Note 7 5 2 3" xfId="1857"/>
    <cellStyle name="Note 7 5 2 3 2" xfId="1858"/>
    <cellStyle name="Note 7 5 2 4" xfId="1859"/>
    <cellStyle name="Note 7 5 2 4 2" xfId="1860"/>
    <cellStyle name="Note 7 5 2 5" xfId="1861"/>
    <cellStyle name="Note 7 5 3" xfId="1862"/>
    <cellStyle name="Note 7 5 3 2" xfId="1863"/>
    <cellStyle name="Note 7 5 3 2 2" xfId="1864"/>
    <cellStyle name="Note 7 5 3 3" xfId="1865"/>
    <cellStyle name="Note 7 5 3 3 2" xfId="1866"/>
    <cellStyle name="Note 7 5 3 4" xfId="1867"/>
    <cellStyle name="Note 7 5 4" xfId="1868"/>
    <cellStyle name="Note 7 5 4 2" xfId="1869"/>
    <cellStyle name="Note 7 5 5" xfId="1870"/>
    <cellStyle name="Note 7 5 5 2" xfId="1871"/>
    <cellStyle name="Note 7 5 6" xfId="1872"/>
    <cellStyle name="Note 7 6" xfId="1873"/>
    <cellStyle name="Note 7 6 2" xfId="1874"/>
    <cellStyle name="Note 7 6 2 2" xfId="1875"/>
    <cellStyle name="Note 7 6 2 2 2" xfId="1876"/>
    <cellStyle name="Note 7 6 2 2 2 2" xfId="1877"/>
    <cellStyle name="Note 7 6 2 2 3" xfId="1878"/>
    <cellStyle name="Note 7 6 2 3" xfId="1879"/>
    <cellStyle name="Note 7 6 2 3 2" xfId="1880"/>
    <cellStyle name="Note 7 6 2 4" xfId="1881"/>
    <cellStyle name="Note 7 6 2 4 2" xfId="1882"/>
    <cellStyle name="Note 7 6 2 5" xfId="1883"/>
    <cellStyle name="Note 7 6 3" xfId="1884"/>
    <cellStyle name="Note 7 6 3 2" xfId="1885"/>
    <cellStyle name="Note 7 6 3 2 2" xfId="1886"/>
    <cellStyle name="Note 7 6 3 3" xfId="1887"/>
    <cellStyle name="Note 7 6 3 3 2" xfId="1888"/>
    <cellStyle name="Note 7 6 3 4" xfId="1889"/>
    <cellStyle name="Note 7 6 4" xfId="1890"/>
    <cellStyle name="Note 7 6 4 2" xfId="1891"/>
    <cellStyle name="Note 7 6 5" xfId="1892"/>
    <cellStyle name="Note 7 6 5 2" xfId="1893"/>
    <cellStyle name="Note 7 6 6" xfId="1894"/>
    <cellStyle name="Note 7 7" xfId="1895"/>
    <cellStyle name="Note 7 7 2" xfId="1896"/>
    <cellStyle name="Note 7 7 2 2" xfId="1897"/>
    <cellStyle name="Note 7 7 2 2 2" xfId="1898"/>
    <cellStyle name="Note 7 7 2 2 2 2" xfId="1899"/>
    <cellStyle name="Note 7 7 2 2 3" xfId="1900"/>
    <cellStyle name="Note 7 7 2 3" xfId="1901"/>
    <cellStyle name="Note 7 7 2 3 2" xfId="1902"/>
    <cellStyle name="Note 7 7 2 4" xfId="1903"/>
    <cellStyle name="Note 7 7 2 4 2" xfId="1904"/>
    <cellStyle name="Note 7 7 2 5" xfId="1905"/>
    <cellStyle name="Note 7 7 3" xfId="1906"/>
    <cellStyle name="Note 7 7 3 2" xfId="1907"/>
    <cellStyle name="Note 7 7 3 2 2" xfId="1908"/>
    <cellStyle name="Note 7 7 3 3" xfId="1909"/>
    <cellStyle name="Note 7 7 3 3 2" xfId="1910"/>
    <cellStyle name="Note 7 7 3 4" xfId="1911"/>
    <cellStyle name="Note 7 7 4" xfId="1912"/>
    <cellStyle name="Note 7 7 4 2" xfId="1913"/>
    <cellStyle name="Note 7 7 5" xfId="1914"/>
    <cellStyle name="Note 7 7 5 2" xfId="1915"/>
    <cellStyle name="Note 7 7 6" xfId="1916"/>
    <cellStyle name="Note 7 8" xfId="1917"/>
    <cellStyle name="Note 7 8 2" xfId="1918"/>
    <cellStyle name="Note 7 8 2 2" xfId="1919"/>
    <cellStyle name="Note 7 8 2 2 2" xfId="1920"/>
    <cellStyle name="Note 7 8 2 2 2 2" xfId="1921"/>
    <cellStyle name="Note 7 8 2 2 3" xfId="1922"/>
    <cellStyle name="Note 7 8 2 3" xfId="1923"/>
    <cellStyle name="Note 7 8 2 3 2" xfId="1924"/>
    <cellStyle name="Note 7 8 2 4" xfId="1925"/>
    <cellStyle name="Note 7 8 2 4 2" xfId="1926"/>
    <cellStyle name="Note 7 8 2 5" xfId="1927"/>
    <cellStyle name="Note 7 8 3" xfId="1928"/>
    <cellStyle name="Note 7 8 3 2" xfId="1929"/>
    <cellStyle name="Note 7 8 3 2 2" xfId="1930"/>
    <cellStyle name="Note 7 8 3 3" xfId="1931"/>
    <cellStyle name="Note 7 8 3 3 2" xfId="1932"/>
    <cellStyle name="Note 7 8 3 4" xfId="1933"/>
    <cellStyle name="Note 7 8 4" xfId="1934"/>
    <cellStyle name="Note 7 8 4 2" xfId="1935"/>
    <cellStyle name="Note 7 8 5" xfId="1936"/>
    <cellStyle name="Note 7 8 5 2" xfId="1937"/>
    <cellStyle name="Note 7 8 6" xfId="1938"/>
    <cellStyle name="Note 8 2" xfId="1939"/>
    <cellStyle name="Note 8 2 2" xfId="1940"/>
    <cellStyle name="Note 8 2 2 2" xfId="1941"/>
    <cellStyle name="Note 8 2 2 2 2" xfId="1942"/>
    <cellStyle name="Note 8 2 2 2 2 2" xfId="1943"/>
    <cellStyle name="Note 8 2 2 2 3" xfId="1944"/>
    <cellStyle name="Note 8 2 2 3" xfId="1945"/>
    <cellStyle name="Note 8 2 2 3 2" xfId="1946"/>
    <cellStyle name="Note 8 2 2 4" xfId="1947"/>
    <cellStyle name="Note 8 2 2 4 2" xfId="1948"/>
    <cellStyle name="Note 8 2 2 5" xfId="1949"/>
    <cellStyle name="Note 8 2 3" xfId="1950"/>
    <cellStyle name="Note 8 2 3 2" xfId="1951"/>
    <cellStyle name="Note 8 2 3 2 2" xfId="1952"/>
    <cellStyle name="Note 8 2 3 3" xfId="1953"/>
    <cellStyle name="Note 8 2 3 3 2" xfId="1954"/>
    <cellStyle name="Note 8 2 3 4" xfId="1955"/>
    <cellStyle name="Note 8 2 4" xfId="1956"/>
    <cellStyle name="Note 8 2 4 2" xfId="1957"/>
    <cellStyle name="Note 8 2 5" xfId="1958"/>
    <cellStyle name="Note 8 2 5 2" xfId="1959"/>
    <cellStyle name="Note 8 2 6" xfId="1960"/>
    <cellStyle name="Note 8 3" xfId="1961"/>
    <cellStyle name="Note 8 3 2" xfId="1962"/>
    <cellStyle name="Note 8 3 2 2" xfId="1963"/>
    <cellStyle name="Note 8 3 2 2 2" xfId="1964"/>
    <cellStyle name="Note 8 3 2 2 2 2" xfId="1965"/>
    <cellStyle name="Note 8 3 2 2 3" xfId="1966"/>
    <cellStyle name="Note 8 3 2 3" xfId="1967"/>
    <cellStyle name="Note 8 3 2 3 2" xfId="1968"/>
    <cellStyle name="Note 8 3 2 4" xfId="1969"/>
    <cellStyle name="Note 8 3 2 4 2" xfId="1970"/>
    <cellStyle name="Note 8 3 2 5" xfId="1971"/>
    <cellStyle name="Note 8 3 3" xfId="1972"/>
    <cellStyle name="Note 8 3 3 2" xfId="1973"/>
    <cellStyle name="Note 8 3 3 2 2" xfId="1974"/>
    <cellStyle name="Note 8 3 3 3" xfId="1975"/>
    <cellStyle name="Note 8 3 3 3 2" xfId="1976"/>
    <cellStyle name="Note 8 3 3 4" xfId="1977"/>
    <cellStyle name="Note 8 3 4" xfId="1978"/>
    <cellStyle name="Note 8 3 4 2" xfId="1979"/>
    <cellStyle name="Note 8 3 5" xfId="1980"/>
    <cellStyle name="Note 8 3 5 2" xfId="1981"/>
    <cellStyle name="Note 8 3 6" xfId="1982"/>
    <cellStyle name="Note 8 4" xfId="1983"/>
    <cellStyle name="Note 8 4 2" xfId="1984"/>
    <cellStyle name="Note 8 4 2 2" xfId="1985"/>
    <cellStyle name="Note 8 4 2 2 2" xfId="1986"/>
    <cellStyle name="Note 8 4 2 2 2 2" xfId="1987"/>
    <cellStyle name="Note 8 4 2 2 3" xfId="1988"/>
    <cellStyle name="Note 8 4 2 3" xfId="1989"/>
    <cellStyle name="Note 8 4 2 3 2" xfId="1990"/>
    <cellStyle name="Note 8 4 2 4" xfId="1991"/>
    <cellStyle name="Note 8 4 2 4 2" xfId="1992"/>
    <cellStyle name="Note 8 4 2 5" xfId="1993"/>
    <cellStyle name="Note 8 4 3" xfId="1994"/>
    <cellStyle name="Note 8 4 3 2" xfId="1995"/>
    <cellStyle name="Note 8 4 3 2 2" xfId="1996"/>
    <cellStyle name="Note 8 4 3 3" xfId="1997"/>
    <cellStyle name="Note 8 4 3 3 2" xfId="1998"/>
    <cellStyle name="Note 8 4 3 4" xfId="1999"/>
    <cellStyle name="Note 8 4 4" xfId="2000"/>
    <cellStyle name="Note 8 4 4 2" xfId="2001"/>
    <cellStyle name="Note 8 4 5" xfId="2002"/>
    <cellStyle name="Note 8 4 5 2" xfId="2003"/>
    <cellStyle name="Note 8 4 6" xfId="2004"/>
    <cellStyle name="Note 8 5" xfId="2005"/>
    <cellStyle name="Note 8 5 2" xfId="2006"/>
    <cellStyle name="Note 8 5 2 2" xfId="2007"/>
    <cellStyle name="Note 8 5 2 2 2" xfId="2008"/>
    <cellStyle name="Note 8 5 2 2 2 2" xfId="2009"/>
    <cellStyle name="Note 8 5 2 2 3" xfId="2010"/>
    <cellStyle name="Note 8 5 2 3" xfId="2011"/>
    <cellStyle name="Note 8 5 2 3 2" xfId="2012"/>
    <cellStyle name="Note 8 5 2 4" xfId="2013"/>
    <cellStyle name="Note 8 5 2 4 2" xfId="2014"/>
    <cellStyle name="Note 8 5 2 5" xfId="2015"/>
    <cellStyle name="Note 8 5 3" xfId="2016"/>
    <cellStyle name="Note 8 5 3 2" xfId="2017"/>
    <cellStyle name="Note 8 5 3 2 2" xfId="2018"/>
    <cellStyle name="Note 8 5 3 3" xfId="2019"/>
    <cellStyle name="Note 8 5 3 3 2" xfId="2020"/>
    <cellStyle name="Note 8 5 3 4" xfId="2021"/>
    <cellStyle name="Note 8 5 4" xfId="2022"/>
    <cellStyle name="Note 8 5 4 2" xfId="2023"/>
    <cellStyle name="Note 8 5 5" xfId="2024"/>
    <cellStyle name="Note 8 5 5 2" xfId="2025"/>
    <cellStyle name="Note 8 5 6" xfId="2026"/>
    <cellStyle name="Note 8 6" xfId="2027"/>
    <cellStyle name="Note 8 6 2" xfId="2028"/>
    <cellStyle name="Note 8 6 2 2" xfId="2029"/>
    <cellStyle name="Note 8 6 2 2 2" xfId="2030"/>
    <cellStyle name="Note 8 6 2 2 2 2" xfId="2031"/>
    <cellStyle name="Note 8 6 2 2 3" xfId="2032"/>
    <cellStyle name="Note 8 6 2 3" xfId="2033"/>
    <cellStyle name="Note 8 6 2 3 2" xfId="2034"/>
    <cellStyle name="Note 8 6 2 4" xfId="2035"/>
    <cellStyle name="Note 8 6 2 4 2" xfId="2036"/>
    <cellStyle name="Note 8 6 2 5" xfId="2037"/>
    <cellStyle name="Note 8 6 3" xfId="2038"/>
    <cellStyle name="Note 8 6 3 2" xfId="2039"/>
    <cellStyle name="Note 8 6 3 2 2" xfId="2040"/>
    <cellStyle name="Note 8 6 3 3" xfId="2041"/>
    <cellStyle name="Note 8 6 3 3 2" xfId="2042"/>
    <cellStyle name="Note 8 6 3 4" xfId="2043"/>
    <cellStyle name="Note 8 6 4" xfId="2044"/>
    <cellStyle name="Note 8 6 4 2" xfId="2045"/>
    <cellStyle name="Note 8 6 5" xfId="2046"/>
    <cellStyle name="Note 8 6 5 2" xfId="2047"/>
    <cellStyle name="Note 8 6 6" xfId="2048"/>
    <cellStyle name="Note 8 7" xfId="2049"/>
    <cellStyle name="Note 8 7 2" xfId="2050"/>
    <cellStyle name="Note 8 7 2 2" xfId="2051"/>
    <cellStyle name="Note 8 7 2 2 2" xfId="2052"/>
    <cellStyle name="Note 8 7 2 2 2 2" xfId="2053"/>
    <cellStyle name="Note 8 7 2 2 3" xfId="2054"/>
    <cellStyle name="Note 8 7 2 3" xfId="2055"/>
    <cellStyle name="Note 8 7 2 3 2" xfId="2056"/>
    <cellStyle name="Note 8 7 2 4" xfId="2057"/>
    <cellStyle name="Note 8 7 2 4 2" xfId="2058"/>
    <cellStyle name="Note 8 7 2 5" xfId="2059"/>
    <cellStyle name="Note 8 7 3" xfId="2060"/>
    <cellStyle name="Note 8 7 3 2" xfId="2061"/>
    <cellStyle name="Note 8 7 3 2 2" xfId="2062"/>
    <cellStyle name="Note 8 7 3 3" xfId="2063"/>
    <cellStyle name="Note 8 7 3 3 2" xfId="2064"/>
    <cellStyle name="Note 8 7 3 4" xfId="2065"/>
    <cellStyle name="Note 8 7 4" xfId="2066"/>
    <cellStyle name="Note 8 7 4 2" xfId="2067"/>
    <cellStyle name="Note 8 7 5" xfId="2068"/>
    <cellStyle name="Note 8 7 5 2" xfId="2069"/>
    <cellStyle name="Note 8 7 6" xfId="2070"/>
    <cellStyle name="Note 8 8" xfId="2071"/>
    <cellStyle name="Note 8 8 2" xfId="2072"/>
    <cellStyle name="Note 8 8 2 2" xfId="2073"/>
    <cellStyle name="Note 8 8 2 2 2" xfId="2074"/>
    <cellStyle name="Note 8 8 2 2 2 2" xfId="2075"/>
    <cellStyle name="Note 8 8 2 2 3" xfId="2076"/>
    <cellStyle name="Note 8 8 2 3" xfId="2077"/>
    <cellStyle name="Note 8 8 2 3 2" xfId="2078"/>
    <cellStyle name="Note 8 8 2 4" xfId="2079"/>
    <cellStyle name="Note 8 8 2 4 2" xfId="2080"/>
    <cellStyle name="Note 8 8 2 5" xfId="2081"/>
    <cellStyle name="Note 8 8 3" xfId="2082"/>
    <cellStyle name="Note 8 8 3 2" xfId="2083"/>
    <cellStyle name="Note 8 8 3 2 2" xfId="2084"/>
    <cellStyle name="Note 8 8 3 3" xfId="2085"/>
    <cellStyle name="Note 8 8 3 3 2" xfId="2086"/>
    <cellStyle name="Note 8 8 3 4" xfId="2087"/>
    <cellStyle name="Note 8 8 4" xfId="2088"/>
    <cellStyle name="Note 8 8 4 2" xfId="2089"/>
    <cellStyle name="Note 8 8 5" xfId="2090"/>
    <cellStyle name="Note 8 8 5 2" xfId="2091"/>
    <cellStyle name="Note 8 8 6" xfId="2092"/>
    <cellStyle name="Note 9 2" xfId="2093"/>
    <cellStyle name="Note 9 2 2" xfId="2094"/>
    <cellStyle name="Note 9 2 2 2" xfId="2095"/>
    <cellStyle name="Note 9 2 2 2 2" xfId="2096"/>
    <cellStyle name="Note 9 2 2 2 2 2" xfId="2097"/>
    <cellStyle name="Note 9 2 2 2 3" xfId="2098"/>
    <cellStyle name="Note 9 2 2 3" xfId="2099"/>
    <cellStyle name="Note 9 2 2 3 2" xfId="2100"/>
    <cellStyle name="Note 9 2 2 4" xfId="2101"/>
    <cellStyle name="Note 9 2 2 4 2" xfId="2102"/>
    <cellStyle name="Note 9 2 2 5" xfId="2103"/>
    <cellStyle name="Note 9 2 3" xfId="2104"/>
    <cellStyle name="Note 9 2 3 2" xfId="2105"/>
    <cellStyle name="Note 9 2 3 2 2" xfId="2106"/>
    <cellStyle name="Note 9 2 3 3" xfId="2107"/>
    <cellStyle name="Note 9 2 3 3 2" xfId="2108"/>
    <cellStyle name="Note 9 2 3 4" xfId="2109"/>
    <cellStyle name="Note 9 2 4" xfId="2110"/>
    <cellStyle name="Note 9 2 4 2" xfId="2111"/>
    <cellStyle name="Note 9 2 5" xfId="2112"/>
    <cellStyle name="Note 9 2 5 2" xfId="2113"/>
    <cellStyle name="Note 9 2 6" xfId="2114"/>
    <cellStyle name="Note 9 3" xfId="2115"/>
    <cellStyle name="Note 9 3 2" xfId="2116"/>
    <cellStyle name="Note 9 3 2 2" xfId="2117"/>
    <cellStyle name="Note 9 3 2 2 2" xfId="2118"/>
    <cellStyle name="Note 9 3 2 2 2 2" xfId="2119"/>
    <cellStyle name="Note 9 3 2 2 3" xfId="2120"/>
    <cellStyle name="Note 9 3 2 3" xfId="2121"/>
    <cellStyle name="Note 9 3 2 3 2" xfId="2122"/>
    <cellStyle name="Note 9 3 2 4" xfId="2123"/>
    <cellStyle name="Note 9 3 2 4 2" xfId="2124"/>
    <cellStyle name="Note 9 3 2 5" xfId="2125"/>
    <cellStyle name="Note 9 3 3" xfId="2126"/>
    <cellStyle name="Note 9 3 3 2" xfId="2127"/>
    <cellStyle name="Note 9 3 3 2 2" xfId="2128"/>
    <cellStyle name="Note 9 3 3 3" xfId="2129"/>
    <cellStyle name="Note 9 3 3 3 2" xfId="2130"/>
    <cellStyle name="Note 9 3 3 4" xfId="2131"/>
    <cellStyle name="Note 9 3 4" xfId="2132"/>
    <cellStyle name="Note 9 3 4 2" xfId="2133"/>
    <cellStyle name="Note 9 3 5" xfId="2134"/>
    <cellStyle name="Note 9 3 5 2" xfId="2135"/>
    <cellStyle name="Note 9 3 6" xfId="2136"/>
    <cellStyle name="Note 9 4" xfId="2137"/>
    <cellStyle name="Note 9 4 2" xfId="2138"/>
    <cellStyle name="Note 9 4 2 2" xfId="2139"/>
    <cellStyle name="Note 9 4 2 2 2" xfId="2140"/>
    <cellStyle name="Note 9 4 2 2 2 2" xfId="2141"/>
    <cellStyle name="Note 9 4 2 2 3" xfId="2142"/>
    <cellStyle name="Note 9 4 2 3" xfId="2143"/>
    <cellStyle name="Note 9 4 2 3 2" xfId="2144"/>
    <cellStyle name="Note 9 4 2 4" xfId="2145"/>
    <cellStyle name="Note 9 4 2 4 2" xfId="2146"/>
    <cellStyle name="Note 9 4 2 5" xfId="2147"/>
    <cellStyle name="Note 9 4 3" xfId="2148"/>
    <cellStyle name="Note 9 4 3 2" xfId="2149"/>
    <cellStyle name="Note 9 4 3 2 2" xfId="2150"/>
    <cellStyle name="Note 9 4 3 3" xfId="2151"/>
    <cellStyle name="Note 9 4 3 3 2" xfId="2152"/>
    <cellStyle name="Note 9 4 3 4" xfId="2153"/>
    <cellStyle name="Note 9 4 4" xfId="2154"/>
    <cellStyle name="Note 9 4 4 2" xfId="2155"/>
    <cellStyle name="Note 9 4 5" xfId="2156"/>
    <cellStyle name="Note 9 4 5 2" xfId="2157"/>
    <cellStyle name="Note 9 4 6" xfId="2158"/>
    <cellStyle name="Note 9 5" xfId="2159"/>
    <cellStyle name="Note 9 5 2" xfId="2160"/>
    <cellStyle name="Note 9 5 2 2" xfId="2161"/>
    <cellStyle name="Note 9 5 2 2 2" xfId="2162"/>
    <cellStyle name="Note 9 5 2 2 2 2" xfId="2163"/>
    <cellStyle name="Note 9 5 2 2 3" xfId="2164"/>
    <cellStyle name="Note 9 5 2 3" xfId="2165"/>
    <cellStyle name="Note 9 5 2 3 2" xfId="2166"/>
    <cellStyle name="Note 9 5 2 4" xfId="2167"/>
    <cellStyle name="Note 9 5 2 4 2" xfId="2168"/>
    <cellStyle name="Note 9 5 2 5" xfId="2169"/>
    <cellStyle name="Note 9 5 3" xfId="2170"/>
    <cellStyle name="Note 9 5 3 2" xfId="2171"/>
    <cellStyle name="Note 9 5 3 2 2" xfId="2172"/>
    <cellStyle name="Note 9 5 3 3" xfId="2173"/>
    <cellStyle name="Note 9 5 3 3 2" xfId="2174"/>
    <cellStyle name="Note 9 5 3 4" xfId="2175"/>
    <cellStyle name="Note 9 5 4" xfId="2176"/>
    <cellStyle name="Note 9 5 4 2" xfId="2177"/>
    <cellStyle name="Note 9 5 5" xfId="2178"/>
    <cellStyle name="Note 9 5 5 2" xfId="2179"/>
    <cellStyle name="Note 9 5 6" xfId="2180"/>
    <cellStyle name="Note 9 6" xfId="2181"/>
    <cellStyle name="Note 9 6 2" xfId="2182"/>
    <cellStyle name="Note 9 6 2 2" xfId="2183"/>
    <cellStyle name="Note 9 6 2 2 2" xfId="2184"/>
    <cellStyle name="Note 9 6 2 2 2 2" xfId="2185"/>
    <cellStyle name="Note 9 6 2 2 3" xfId="2186"/>
    <cellStyle name="Note 9 6 2 3" xfId="2187"/>
    <cellStyle name="Note 9 6 2 3 2" xfId="2188"/>
    <cellStyle name="Note 9 6 2 4" xfId="2189"/>
    <cellStyle name="Note 9 6 2 4 2" xfId="2190"/>
    <cellStyle name="Note 9 6 2 5" xfId="2191"/>
    <cellStyle name="Note 9 6 3" xfId="2192"/>
    <cellStyle name="Note 9 6 3 2" xfId="2193"/>
    <cellStyle name="Note 9 6 3 2 2" xfId="2194"/>
    <cellStyle name="Note 9 6 3 3" xfId="2195"/>
    <cellStyle name="Note 9 6 3 3 2" xfId="2196"/>
    <cellStyle name="Note 9 6 3 4" xfId="2197"/>
    <cellStyle name="Note 9 6 4" xfId="2198"/>
    <cellStyle name="Note 9 6 4 2" xfId="2199"/>
    <cellStyle name="Note 9 6 5" xfId="2200"/>
    <cellStyle name="Note 9 6 5 2" xfId="2201"/>
    <cellStyle name="Note 9 6 6" xfId="2202"/>
    <cellStyle name="Note 9 7" xfId="2203"/>
    <cellStyle name="Note 9 7 2" xfId="2204"/>
    <cellStyle name="Note 9 7 2 2" xfId="2205"/>
    <cellStyle name="Note 9 7 2 2 2" xfId="2206"/>
    <cellStyle name="Note 9 7 2 2 2 2" xfId="2207"/>
    <cellStyle name="Note 9 7 2 2 3" xfId="2208"/>
    <cellStyle name="Note 9 7 2 3" xfId="2209"/>
    <cellStyle name="Note 9 7 2 3 2" xfId="2210"/>
    <cellStyle name="Note 9 7 2 4" xfId="2211"/>
    <cellStyle name="Note 9 7 2 4 2" xfId="2212"/>
    <cellStyle name="Note 9 7 2 5" xfId="2213"/>
    <cellStyle name="Note 9 7 3" xfId="2214"/>
    <cellStyle name="Note 9 7 3 2" xfId="2215"/>
    <cellStyle name="Note 9 7 3 2 2" xfId="2216"/>
    <cellStyle name="Note 9 7 3 3" xfId="2217"/>
    <cellStyle name="Note 9 7 3 3 2" xfId="2218"/>
    <cellStyle name="Note 9 7 3 4" xfId="2219"/>
    <cellStyle name="Note 9 7 4" xfId="2220"/>
    <cellStyle name="Note 9 7 4 2" xfId="2221"/>
    <cellStyle name="Note 9 7 5" xfId="2222"/>
    <cellStyle name="Note 9 7 5 2" xfId="2223"/>
    <cellStyle name="Note 9 7 6" xfId="2224"/>
    <cellStyle name="Note 9 8" xfId="2225"/>
    <cellStyle name="Note 9 8 2" xfId="2226"/>
    <cellStyle name="Note 9 8 2 2" xfId="2227"/>
    <cellStyle name="Note 9 8 2 2 2" xfId="2228"/>
    <cellStyle name="Note 9 8 2 2 2 2" xfId="2229"/>
    <cellStyle name="Note 9 8 2 2 3" xfId="2230"/>
    <cellStyle name="Note 9 8 2 3" xfId="2231"/>
    <cellStyle name="Note 9 8 2 3 2" xfId="2232"/>
    <cellStyle name="Note 9 8 2 4" xfId="2233"/>
    <cellStyle name="Note 9 8 2 4 2" xfId="2234"/>
    <cellStyle name="Note 9 8 2 5" xfId="2235"/>
    <cellStyle name="Note 9 8 3" xfId="2236"/>
    <cellStyle name="Note 9 8 3 2" xfId="2237"/>
    <cellStyle name="Note 9 8 3 2 2" xfId="2238"/>
    <cellStyle name="Note 9 8 3 3" xfId="2239"/>
    <cellStyle name="Note 9 8 3 3 2" xfId="2240"/>
    <cellStyle name="Note 9 8 3 4" xfId="2241"/>
    <cellStyle name="Note 9 8 4" xfId="2242"/>
    <cellStyle name="Note 9 8 4 2" xfId="2243"/>
    <cellStyle name="Note 9 8 5" xfId="2244"/>
    <cellStyle name="Note 9 8 5 2" xfId="2245"/>
    <cellStyle name="Note 9 8 6" xfId="2246"/>
    <cellStyle name="Output 2" xfId="2247"/>
    <cellStyle name="Output 2 2" xfId="2248"/>
    <cellStyle name="Output Amounts" xfId="2434"/>
    <cellStyle name="Output Column Headings" xfId="2435"/>
    <cellStyle name="Output Line Items" xfId="2436"/>
    <cellStyle name="Output Report Heading" xfId="2437"/>
    <cellStyle name="Output Report Title" xfId="2438"/>
    <cellStyle name="P" xfId="2439"/>
    <cellStyle name="P 2" xfId="2440"/>
    <cellStyle name="Percent" xfId="1" builtinId="5"/>
    <cellStyle name="Percent [2]" xfId="2441"/>
    <cellStyle name="Percent 2" xfId="2249"/>
    <cellStyle name="Percent 2 2" xfId="2250"/>
    <cellStyle name="Percent 2 2 2" xfId="2251"/>
    <cellStyle name="Percent 2 2 3" xfId="2252"/>
    <cellStyle name="Percent 2 2 3 2" xfId="2253"/>
    <cellStyle name="Percent 2 3" xfId="2254"/>
    <cellStyle name="Percent 2 4" xfId="2255"/>
    <cellStyle name="Percent 3" xfId="2256"/>
    <cellStyle name="Percent 3 2" xfId="2257"/>
    <cellStyle name="Percent 3 2 2" xfId="2258"/>
    <cellStyle name="Percent 3 3" xfId="2259"/>
    <cellStyle name="Percent 3 4" xfId="2260"/>
    <cellStyle name="Percent 4" xfId="2261"/>
    <cellStyle name="Percent 4 2" xfId="2262"/>
    <cellStyle name="Percent 4 3" xfId="2263"/>
    <cellStyle name="Percent 4 4" xfId="2264"/>
    <cellStyle name="Percent 5" xfId="2265"/>
    <cellStyle name="Percent 6" xfId="2442"/>
    <cellStyle name="Percent 7" xfId="2443"/>
    <cellStyle name="Percent 8" xfId="2444"/>
    <cellStyle name="Prozent_SubCatperStud" xfId="2266"/>
    <cellStyle name="Publication_style" xfId="2267"/>
    <cellStyle name="Refdb standard" xfId="2268"/>
    <cellStyle name="Refdb standard 2" xfId="2269"/>
    <cellStyle name="ReportData" xfId="2445"/>
    <cellStyle name="ReportElements" xfId="2446"/>
    <cellStyle name="ReportHeader" xfId="2447"/>
    <cellStyle name="row" xfId="2270"/>
    <cellStyle name="row 2" xfId="2271"/>
    <cellStyle name="Row_CategoryHeadings" xfId="2272"/>
    <cellStyle name="RowCodes" xfId="2273"/>
    <cellStyle name="RowCodes 2" xfId="2274"/>
    <cellStyle name="Row-Col Headings" xfId="2275"/>
    <cellStyle name="Row-Col Headings 2" xfId="2276"/>
    <cellStyle name="RowTitles" xfId="2277"/>
    <cellStyle name="RowTitles 2" xfId="2278"/>
    <cellStyle name="RowTitles_CENTRAL_GOVT" xfId="2279"/>
    <cellStyle name="RowTitles1-Detail" xfId="2280"/>
    <cellStyle name="RowTitles1-Detail 2" xfId="2281"/>
    <cellStyle name="RowTitles-Col2" xfId="2282"/>
    <cellStyle name="RowTitles-Col2 2" xfId="2283"/>
    <cellStyle name="RowTitles-Detail" xfId="2284"/>
    <cellStyle name="RowTitles-Detail 2" xfId="2285"/>
    <cellStyle name="SAPBEXaggData" xfId="2448"/>
    <cellStyle name="SAPBEXaggDataEmph" xfId="2449"/>
    <cellStyle name="SAPBEXaggItem" xfId="2450"/>
    <cellStyle name="SAPBEXaggItemX" xfId="2451"/>
    <cellStyle name="SAPBEXchaText" xfId="2452"/>
    <cellStyle name="SAPBEXexcBad7" xfId="2453"/>
    <cellStyle name="SAPBEXexcBad8" xfId="2454"/>
    <cellStyle name="SAPBEXexcBad9" xfId="2455"/>
    <cellStyle name="SAPBEXexcCritical4" xfId="2456"/>
    <cellStyle name="SAPBEXexcCritical5" xfId="2457"/>
    <cellStyle name="SAPBEXexcCritical6" xfId="2458"/>
    <cellStyle name="SAPBEXexcGood1" xfId="2459"/>
    <cellStyle name="SAPBEXexcGood2" xfId="2460"/>
    <cellStyle name="SAPBEXexcGood3" xfId="2461"/>
    <cellStyle name="SAPBEXfilterDrill" xfId="2462"/>
    <cellStyle name="SAPBEXfilterItem" xfId="2463"/>
    <cellStyle name="SAPBEXfilterText" xfId="2464"/>
    <cellStyle name="SAPBEXformats" xfId="2465"/>
    <cellStyle name="SAPBEXheaderItem" xfId="2466"/>
    <cellStyle name="SAPBEXheaderText" xfId="2467"/>
    <cellStyle name="SAPBEXHLevel0" xfId="2468"/>
    <cellStyle name="SAPBEXHLevel0X" xfId="2469"/>
    <cellStyle name="SAPBEXHLevel1" xfId="2470"/>
    <cellStyle name="SAPBEXHLevel1X" xfId="2471"/>
    <cellStyle name="SAPBEXHLevel2" xfId="2472"/>
    <cellStyle name="SAPBEXHLevel2X" xfId="2473"/>
    <cellStyle name="SAPBEXHLevel3" xfId="2474"/>
    <cellStyle name="SAPBEXHLevel3X" xfId="2475"/>
    <cellStyle name="SAPBEXresData" xfId="2476"/>
    <cellStyle name="SAPBEXresDataEmph" xfId="2477"/>
    <cellStyle name="SAPBEXresItem" xfId="2478"/>
    <cellStyle name="SAPBEXresItemX" xfId="2479"/>
    <cellStyle name="SAPBEXstdData" xfId="2480"/>
    <cellStyle name="SAPBEXstdDataEmph" xfId="2481"/>
    <cellStyle name="SAPBEXstdItem" xfId="2482"/>
    <cellStyle name="SAPBEXstdItemX" xfId="2483"/>
    <cellStyle name="SAPBEXtitle" xfId="2484"/>
    <cellStyle name="SAPBEXundefined" xfId="2485"/>
    <cellStyle name="Source" xfId="2286"/>
    <cellStyle name="Source 2" xfId="2287"/>
    <cellStyle name="Source 2 2" xfId="2288"/>
    <cellStyle name="Source 3" xfId="2289"/>
    <cellStyle name="Source 4" xfId="2290"/>
    <cellStyle name="Source 5" xfId="2291"/>
    <cellStyle name="Source 5 2" xfId="2292"/>
    <cellStyle name="Source 6" xfId="2293"/>
    <cellStyle name="Source 7" xfId="2294"/>
    <cellStyle name="Source 8" xfId="2295"/>
    <cellStyle name="Source_Subregional- Labour Market (Nomis) Part 1 11-12-06" xfId="2296"/>
    <cellStyle name="Standard_Info" xfId="2297"/>
    <cellStyle name="Style 1" xfId="2298"/>
    <cellStyle name="Style1" xfId="2486"/>
    <cellStyle name="Style2" xfId="2487"/>
    <cellStyle name="Style3" xfId="2488"/>
    <cellStyle name="Style4" xfId="2489"/>
    <cellStyle name="Style5" xfId="2490"/>
    <cellStyle name="Style6" xfId="2491"/>
    <cellStyle name="Table Cells" xfId="2299"/>
    <cellStyle name="Table Cells 2" xfId="2300"/>
    <cellStyle name="Table Cells 2 2" xfId="2301"/>
    <cellStyle name="Table Cells 2 2 2" xfId="2302"/>
    <cellStyle name="Table Cells 2 3" xfId="2303"/>
    <cellStyle name="Table Cells 3" xfId="2304"/>
    <cellStyle name="Table Column Headings" xfId="2305"/>
    <cellStyle name="Table Footnote" xfId="2492"/>
    <cellStyle name="Table Footnote 2" xfId="2493"/>
    <cellStyle name="Table Footnote 2 2" xfId="2494"/>
    <cellStyle name="Table Footnote_Table 5.6 sales of assets 23Feb2010" xfId="2495"/>
    <cellStyle name="Table Header" xfId="2496"/>
    <cellStyle name="Table Header 2" xfId="2497"/>
    <cellStyle name="Table Header 2 2" xfId="2498"/>
    <cellStyle name="Table Header_Table 5.6 sales of assets 23Feb2010" xfId="2499"/>
    <cellStyle name="Table Heading 1" xfId="2500"/>
    <cellStyle name="Table Heading 1 2" xfId="2501"/>
    <cellStyle name="Table Heading 1 2 2" xfId="2502"/>
    <cellStyle name="Table Heading 1_Table 5.6 sales of assets 23Feb2010" xfId="2503"/>
    <cellStyle name="Table Heading 2" xfId="2504"/>
    <cellStyle name="Table Heading 2 2" xfId="2505"/>
    <cellStyle name="Table Heading 2_Table 5.6 sales of assets 23Feb2010" xfId="2506"/>
    <cellStyle name="Table No." xfId="2306"/>
    <cellStyle name="Table No. 2" xfId="2307"/>
    <cellStyle name="Table Number" xfId="2308"/>
    <cellStyle name="Table Of Which" xfId="2507"/>
    <cellStyle name="Table Of Which 2" xfId="2508"/>
    <cellStyle name="Table Of Which_Table 5.6 sales of assets 23Feb2010" xfId="2509"/>
    <cellStyle name="Table Row Billions" xfId="2510"/>
    <cellStyle name="Table Row Billions 2" xfId="2511"/>
    <cellStyle name="Table Row Billions Check" xfId="2512"/>
    <cellStyle name="Table Row Billions Check 2" xfId="2513"/>
    <cellStyle name="Table Row Billions Check 3" xfId="2514"/>
    <cellStyle name="Table Row Billions Check_asset sales" xfId="2515"/>
    <cellStyle name="Table Row Billions_Table 5.6 sales of assets 23Feb2010" xfId="2516"/>
    <cellStyle name="Table Row Headings" xfId="2309"/>
    <cellStyle name="Table Row Millions" xfId="2517"/>
    <cellStyle name="Table Row Millions 2" xfId="2518"/>
    <cellStyle name="Table Row Millions 2 2" xfId="2519"/>
    <cellStyle name="Table Row Millions Check" xfId="2520"/>
    <cellStyle name="Table Row Millions Check 2" xfId="2521"/>
    <cellStyle name="Table Row Millions Check 3" xfId="2522"/>
    <cellStyle name="Table Row Millions Check 4" xfId="2523"/>
    <cellStyle name="Table Row Millions Check_asset sales" xfId="2524"/>
    <cellStyle name="Table Row Millions_Table 5.6 sales of assets 23Feb2010" xfId="2525"/>
    <cellStyle name="Table Row Percentage" xfId="2526"/>
    <cellStyle name="Table Row Percentage 2" xfId="2527"/>
    <cellStyle name="Table Row Percentage Check" xfId="2528"/>
    <cellStyle name="Table Row Percentage Check 2" xfId="2529"/>
    <cellStyle name="Table Row Percentage Check 3" xfId="2530"/>
    <cellStyle name="Table Row Percentage Check_asset sales" xfId="2531"/>
    <cellStyle name="Table Row Percentage_Table 5.6 sales of assets 23Feb2010" xfId="2532"/>
    <cellStyle name="Table Title" xfId="2310"/>
    <cellStyle name="Table Title 2" xfId="2311"/>
    <cellStyle name="Table Total Billions" xfId="2533"/>
    <cellStyle name="Table Total Billions 2" xfId="2534"/>
    <cellStyle name="Table Total Billions_Table 5.6 sales of assets 23Feb2010" xfId="2535"/>
    <cellStyle name="Table Total Millions" xfId="2536"/>
    <cellStyle name="Table Total Millions 2" xfId="2537"/>
    <cellStyle name="Table Total Millions 2 2" xfId="2538"/>
    <cellStyle name="Table Total Millions_Table 5.6 sales of assets 23Feb2010" xfId="2539"/>
    <cellStyle name="Table Total Percentage" xfId="2540"/>
    <cellStyle name="Table Total Percentage 2" xfId="2541"/>
    <cellStyle name="Table Total Percentage_Table 5.6 sales of assets 23Feb2010" xfId="2542"/>
    <cellStyle name="Table Units" xfId="2543"/>
    <cellStyle name="Table Units 2" xfId="2544"/>
    <cellStyle name="Table Units 2 2" xfId="2545"/>
    <cellStyle name="Table Units_Table 5.6 sales of assets 23Feb2010" xfId="2546"/>
    <cellStyle name="Table_Name" xfId="2312"/>
    <cellStyle name="temp" xfId="2313"/>
    <cellStyle name="temp 2" xfId="2314"/>
    <cellStyle name="þ_x001d_ð'&amp;Oý—&amp;Hý_x000b__x0008_—_x000f_h_x0010__x0007__x0001__x0001_" xfId="2315"/>
    <cellStyle name="Times New Roman" xfId="2547"/>
    <cellStyle name="Title 2" xfId="2316"/>
    <cellStyle name="Title 3" xfId="2548"/>
    <cellStyle name="Title 4" xfId="2549"/>
    <cellStyle name="title1" xfId="2317"/>
    <cellStyle name="title1 2" xfId="2318"/>
    <cellStyle name="Total 2" xfId="2319"/>
    <cellStyle name="Total 2 2" xfId="2320"/>
    <cellStyle name="ts97" xfId="2321"/>
    <cellStyle name="u" xfId="2322"/>
    <cellStyle name="Undefined" xfId="2323"/>
    <cellStyle name="Untitled1" xfId="2324"/>
    <cellStyle name="Untitled2" xfId="2325"/>
    <cellStyle name="Warning Text 2" xfId="2326"/>
    <cellStyle name="Warning Text 2 2" xfId="2327"/>
    <cellStyle name="Warnings" xfId="2328"/>
    <cellStyle name="Warnings 2" xfId="2329"/>
    <cellStyle name="Warnings 3" xfId="2330"/>
    <cellStyle name="Warnings 3 2" xfId="2331"/>
    <cellStyle name="Warnings 3_Data" xfId="2332"/>
    <cellStyle name="Warnings 4" xfId="2333"/>
    <cellStyle name="Warnings 4 2" xfId="2334"/>
    <cellStyle name="Warnings 5" xfId="2335"/>
    <cellStyle name="Warnings 6" xfId="2336"/>
    <cellStyle name="Warnings 7" xfId="2337"/>
    <cellStyle name="Warnings 7 2" xfId="2338"/>
    <cellStyle name="Warnings 8" xfId="2339"/>
    <cellStyle name="Warnings 9" xfId="2340"/>
    <cellStyle name="Warnings_9.9 Employment by occupation" xfId="2341"/>
    <cellStyle name="whole number" xfId="255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1038225</xdr:colOff>
      <xdr:row>3</xdr:row>
      <xdr:rowOff>191712</xdr:rowOff>
    </xdr:from>
    <xdr:to>
      <xdr:col>5</xdr:col>
      <xdr:colOff>778518</xdr:colOff>
      <xdr:row>7</xdr:row>
      <xdr:rowOff>483177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4907" y="1222144"/>
          <a:ext cx="3429066" cy="2577465"/>
        </a:xfrm>
        <a:prstGeom prst="rect">
          <a:avLst/>
        </a:prstGeom>
      </xdr:spPr>
    </xdr:pic>
    <xdr:clientData/>
  </xdr:twoCellAnchor>
  <xdr:twoCellAnchor editAs="oneCell">
    <xdr:from>
      <xdr:col>1</xdr:col>
      <xdr:colOff>19049</xdr:colOff>
      <xdr:row>3</xdr:row>
      <xdr:rowOff>161925</xdr:rowOff>
    </xdr:from>
    <xdr:to>
      <xdr:col>3</xdr:col>
      <xdr:colOff>742950</xdr:colOff>
      <xdr:row>7</xdr:row>
      <xdr:rowOff>467695</xdr:rowOff>
    </xdr:to>
    <xdr:pic>
      <xdr:nvPicPr>
        <xdr:cNvPr id="5" name="Picture 4"/>
        <xdr:cNvPicPr>
          <a:picLocks noChangeAspect="1"/>
        </xdr:cNvPicPr>
      </xdr:nvPicPr>
      <xdr:blipFill>
        <a:blip xmlns:r="http://schemas.openxmlformats.org/officeDocument/2006/relationships" r:embed="rId2"/>
        <a:stretch>
          <a:fillRect/>
        </a:stretch>
      </xdr:blipFill>
      <xdr:spPr>
        <a:xfrm>
          <a:off x="314324" y="1190625"/>
          <a:ext cx="1943101" cy="2591770"/>
        </a:xfrm>
        <a:prstGeom prst="rect">
          <a:avLst/>
        </a:prstGeom>
      </xdr:spPr>
    </xdr:pic>
    <xdr:clientData/>
  </xdr:twoCellAnchor>
  <xdr:twoCellAnchor editAs="oneCell">
    <xdr:from>
      <xdr:col>6</xdr:col>
      <xdr:colOff>225778</xdr:colOff>
      <xdr:row>3</xdr:row>
      <xdr:rowOff>179243</xdr:rowOff>
    </xdr:from>
    <xdr:to>
      <xdr:col>7</xdr:col>
      <xdr:colOff>1585478</xdr:colOff>
      <xdr:row>7</xdr:row>
      <xdr:rowOff>481891</xdr:rowOff>
    </xdr:to>
    <xdr:pic>
      <xdr:nvPicPr>
        <xdr:cNvPr id="6" name="Picture 5"/>
        <xdr:cNvPicPr>
          <a:picLocks noChangeAspect="1"/>
        </xdr:cNvPicPr>
      </xdr:nvPicPr>
      <xdr:blipFill>
        <a:blip xmlns:r="http://schemas.openxmlformats.org/officeDocument/2006/relationships" r:embed="rId3"/>
        <a:stretch>
          <a:fillRect/>
        </a:stretch>
      </xdr:blipFill>
      <xdr:spPr>
        <a:xfrm>
          <a:off x="6356414" y="1209675"/>
          <a:ext cx="1965837" cy="25886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20Team/Social%20and%20Economic%20Research/Heritage%20Counts/Heritage%20Counts%20(National)/Heritage%20Counts%202015/5.%20Local%20authority%20profiles%202015/LA%20Profi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licy%20Team/Social%20and%20Economic%20Research/Heritage%20Counts/Heritage%20Counts%20(National)/Heritage%20Counts%202016/3.%20Indicators/Indicator%20Spreadsheets%202016%20(Draft)/Discovery%20Understanding%20Identification%202016_draf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okup"/>
      <sheetName val="Local Authority"/>
      <sheetName val="DATA"/>
      <sheetName val="NHLE"/>
      <sheetName val="HAR"/>
      <sheetName val="CA HC"/>
      <sheetName val="Planning"/>
      <sheetName val="HLF"/>
      <sheetName val="LA staff"/>
    </sheetNames>
    <sheetDataSet>
      <sheetData sheetId="0"/>
      <sheetData sheetId="1"/>
      <sheetData sheetId="2">
        <row r="2">
          <cell r="C2" t="str">
            <v>Amber Valley</v>
          </cell>
        </row>
        <row r="3">
          <cell r="C3" t="str">
            <v>Ashfield</v>
          </cell>
        </row>
        <row r="4">
          <cell r="C4" t="str">
            <v>Bassetlaw</v>
          </cell>
        </row>
        <row r="5">
          <cell r="C5" t="str">
            <v>Blaby</v>
          </cell>
        </row>
        <row r="6">
          <cell r="C6" t="str">
            <v>Bolsover</v>
          </cell>
        </row>
        <row r="7">
          <cell r="C7" t="str">
            <v>Boston</v>
          </cell>
        </row>
        <row r="8">
          <cell r="C8" t="str">
            <v>Broxtowe</v>
          </cell>
        </row>
        <row r="9">
          <cell r="C9" t="str">
            <v>Charnwood</v>
          </cell>
        </row>
        <row r="10">
          <cell r="C10" t="str">
            <v>Chesterfield</v>
          </cell>
        </row>
        <row r="11">
          <cell r="C11" t="str">
            <v>City of Derby</v>
          </cell>
        </row>
        <row r="12">
          <cell r="C12" t="str">
            <v>City of Leicester</v>
          </cell>
        </row>
        <row r="13">
          <cell r="C13" t="str">
            <v>City of Nottingham</v>
          </cell>
        </row>
        <row r="14">
          <cell r="C14" t="str">
            <v>Corby</v>
          </cell>
        </row>
        <row r="15">
          <cell r="C15" t="str">
            <v>Daventry</v>
          </cell>
        </row>
        <row r="16">
          <cell r="C16" t="str">
            <v>Derbyshire Dales</v>
          </cell>
        </row>
        <row r="17">
          <cell r="C17" t="str">
            <v>East Lindsey</v>
          </cell>
        </row>
        <row r="18">
          <cell r="C18" t="str">
            <v>East Northamptonshire</v>
          </cell>
        </row>
        <row r="19">
          <cell r="C19" t="str">
            <v>Erewash</v>
          </cell>
        </row>
        <row r="20">
          <cell r="C20" t="str">
            <v>Gedling</v>
          </cell>
        </row>
        <row r="21">
          <cell r="C21" t="str">
            <v>Harborough</v>
          </cell>
        </row>
        <row r="22">
          <cell r="C22" t="str">
            <v>High Peak</v>
          </cell>
        </row>
        <row r="23">
          <cell r="C23" t="str">
            <v>Hinckley and Bosworth</v>
          </cell>
        </row>
        <row r="24">
          <cell r="C24" t="str">
            <v>Kettering</v>
          </cell>
        </row>
        <row r="25">
          <cell r="C25" t="str">
            <v>Lincoln</v>
          </cell>
        </row>
        <row r="26">
          <cell r="C26" t="str">
            <v>Mansfield</v>
          </cell>
        </row>
        <row r="27">
          <cell r="C27" t="str">
            <v>Melton</v>
          </cell>
        </row>
        <row r="28">
          <cell r="C28" t="str">
            <v>Newark and Sherwood</v>
          </cell>
        </row>
        <row r="29">
          <cell r="C29" t="str">
            <v>North East Derbyshire</v>
          </cell>
        </row>
        <row r="30">
          <cell r="C30" t="str">
            <v>North Kesteven</v>
          </cell>
        </row>
        <row r="31">
          <cell r="C31" t="str">
            <v>North West Leicestershire</v>
          </cell>
        </row>
        <row r="32">
          <cell r="C32" t="str">
            <v>Northampton</v>
          </cell>
        </row>
        <row r="33">
          <cell r="C33" t="str">
            <v>Oadby and Wigston</v>
          </cell>
        </row>
        <row r="34">
          <cell r="C34" t="str">
            <v>Rushcliffe</v>
          </cell>
        </row>
        <row r="35">
          <cell r="C35" t="str">
            <v>Rutland</v>
          </cell>
        </row>
        <row r="36">
          <cell r="C36" t="str">
            <v>South Derbyshire</v>
          </cell>
        </row>
        <row r="37">
          <cell r="C37" t="str">
            <v>South Holland</v>
          </cell>
        </row>
        <row r="38">
          <cell r="C38" t="str">
            <v>South Kesteven</v>
          </cell>
        </row>
        <row r="39">
          <cell r="C39" t="str">
            <v>South Northamptonshire</v>
          </cell>
        </row>
        <row r="40">
          <cell r="C40" t="str">
            <v>Wellingborough</v>
          </cell>
        </row>
        <row r="41">
          <cell r="C41" t="str">
            <v>West Lindsey</v>
          </cell>
        </row>
        <row r="42">
          <cell r="C42" t="str">
            <v>Babergh</v>
          </cell>
        </row>
        <row r="43">
          <cell r="C43" t="str">
            <v>Basildon</v>
          </cell>
        </row>
        <row r="44">
          <cell r="C44" t="str">
            <v>Bedford</v>
          </cell>
        </row>
        <row r="45">
          <cell r="C45" t="str">
            <v>Braintree</v>
          </cell>
        </row>
        <row r="46">
          <cell r="C46" t="str">
            <v>Breckland</v>
          </cell>
        </row>
        <row r="47">
          <cell r="C47" t="str">
            <v>Brentwood</v>
          </cell>
        </row>
        <row r="48">
          <cell r="C48" t="str">
            <v>Broadland</v>
          </cell>
        </row>
        <row r="49">
          <cell r="C49" t="str">
            <v>Broxbourne</v>
          </cell>
        </row>
        <row r="50">
          <cell r="C50" t="str">
            <v>Cambridge</v>
          </cell>
        </row>
        <row r="51">
          <cell r="C51" t="str">
            <v>Castle Point</v>
          </cell>
        </row>
        <row r="52">
          <cell r="C52" t="str">
            <v>Central Bedfordshire</v>
          </cell>
        </row>
        <row r="53">
          <cell r="C53" t="str">
            <v>Chelmsford</v>
          </cell>
        </row>
        <row r="54">
          <cell r="C54" t="str">
            <v>City of Peterborough</v>
          </cell>
        </row>
        <row r="55">
          <cell r="C55" t="str">
            <v>Colchester</v>
          </cell>
        </row>
        <row r="56">
          <cell r="C56" t="str">
            <v>Dacorum</v>
          </cell>
        </row>
        <row r="57">
          <cell r="C57" t="str">
            <v>East Cambridgeshire</v>
          </cell>
        </row>
        <row r="58">
          <cell r="C58" t="str">
            <v>East Hertfordshire</v>
          </cell>
        </row>
        <row r="59">
          <cell r="C59" t="str">
            <v>Epping Forest</v>
          </cell>
        </row>
        <row r="60">
          <cell r="C60" t="str">
            <v>Fenland</v>
          </cell>
        </row>
        <row r="61">
          <cell r="C61" t="str">
            <v>Forest Heath</v>
          </cell>
        </row>
        <row r="62">
          <cell r="C62" t="str">
            <v>Great Yarmouth</v>
          </cell>
        </row>
        <row r="63">
          <cell r="C63" t="str">
            <v>Harlow</v>
          </cell>
        </row>
        <row r="64">
          <cell r="C64" t="str">
            <v>Hertsmere</v>
          </cell>
        </row>
        <row r="65">
          <cell r="C65" t="str">
            <v>Huntingdonshire</v>
          </cell>
        </row>
        <row r="66">
          <cell r="C66" t="str">
            <v>Ipswich</v>
          </cell>
        </row>
        <row r="67">
          <cell r="C67" t="str">
            <v>King's Lynn and West Norfolk</v>
          </cell>
        </row>
        <row r="68">
          <cell r="C68" t="str">
            <v>Luton</v>
          </cell>
        </row>
        <row r="69">
          <cell r="C69" t="str">
            <v>Maldon</v>
          </cell>
        </row>
        <row r="70">
          <cell r="C70" t="str">
            <v>Mid Suffolk</v>
          </cell>
        </row>
        <row r="71">
          <cell r="C71" t="str">
            <v>North Hertfordshire</v>
          </cell>
        </row>
        <row r="72">
          <cell r="C72" t="str">
            <v>North Norfolk</v>
          </cell>
        </row>
        <row r="73">
          <cell r="C73" t="str">
            <v>Norwich</v>
          </cell>
        </row>
        <row r="74">
          <cell r="C74" t="str">
            <v>Rochford</v>
          </cell>
        </row>
        <row r="75">
          <cell r="C75" t="str">
            <v>South Cambridgeshire</v>
          </cell>
        </row>
        <row r="76">
          <cell r="C76" t="str">
            <v>South Norfolk</v>
          </cell>
        </row>
        <row r="77">
          <cell r="C77" t="str">
            <v>Southend-on-Sea</v>
          </cell>
        </row>
        <row r="78">
          <cell r="C78" t="str">
            <v>St. Albans</v>
          </cell>
        </row>
        <row r="79">
          <cell r="C79" t="str">
            <v>St. Edmundsbury</v>
          </cell>
        </row>
        <row r="80">
          <cell r="C80" t="str">
            <v>Stevenage</v>
          </cell>
        </row>
        <row r="81">
          <cell r="C81" t="str">
            <v>Suffolk Coastal</v>
          </cell>
        </row>
        <row r="82">
          <cell r="C82" t="str">
            <v>Tendring</v>
          </cell>
        </row>
        <row r="83">
          <cell r="C83" t="str">
            <v>Three Rivers</v>
          </cell>
        </row>
        <row r="84">
          <cell r="C84" t="str">
            <v>Thurrock</v>
          </cell>
        </row>
        <row r="85">
          <cell r="C85" t="str">
            <v>Uttlesford</v>
          </cell>
        </row>
        <row r="86">
          <cell r="C86" t="str">
            <v>Watford</v>
          </cell>
        </row>
        <row r="87">
          <cell r="C87" t="str">
            <v>Waveney</v>
          </cell>
        </row>
        <row r="88">
          <cell r="C88" t="str">
            <v>Welwyn Hatfield</v>
          </cell>
        </row>
        <row r="89">
          <cell r="C89" t="str">
            <v>Barking and Dagenham</v>
          </cell>
        </row>
        <row r="90">
          <cell r="C90" t="str">
            <v>Barnet</v>
          </cell>
        </row>
        <row r="91">
          <cell r="C91" t="str">
            <v>Bexley</v>
          </cell>
        </row>
        <row r="92">
          <cell r="C92" t="str">
            <v>Brent</v>
          </cell>
        </row>
        <row r="93">
          <cell r="C93" t="str">
            <v>Bromley</v>
          </cell>
        </row>
        <row r="94">
          <cell r="C94" t="str">
            <v>Camden</v>
          </cell>
        </row>
        <row r="95">
          <cell r="C95" t="str">
            <v>City and County of the City of London</v>
          </cell>
        </row>
        <row r="96">
          <cell r="C96" t="str">
            <v>City of Westminster</v>
          </cell>
        </row>
        <row r="97">
          <cell r="C97" t="str">
            <v>Croydon</v>
          </cell>
        </row>
        <row r="98">
          <cell r="C98" t="str">
            <v>Ealing</v>
          </cell>
        </row>
        <row r="99">
          <cell r="C99" t="str">
            <v>Enfield</v>
          </cell>
        </row>
        <row r="100">
          <cell r="C100" t="str">
            <v>Greenwich</v>
          </cell>
        </row>
        <row r="101">
          <cell r="C101" t="str">
            <v>Hackney</v>
          </cell>
        </row>
        <row r="102">
          <cell r="C102" t="str">
            <v>Hammersmith and Fulham</v>
          </cell>
        </row>
        <row r="103">
          <cell r="C103" t="str">
            <v>Haringey</v>
          </cell>
        </row>
        <row r="104">
          <cell r="C104" t="str">
            <v>Harrow</v>
          </cell>
        </row>
        <row r="105">
          <cell r="C105" t="str">
            <v>Havering</v>
          </cell>
        </row>
        <row r="106">
          <cell r="C106" t="str">
            <v>Hillingdon</v>
          </cell>
        </row>
        <row r="107">
          <cell r="C107" t="str">
            <v>Hounslow</v>
          </cell>
        </row>
        <row r="108">
          <cell r="C108" t="str">
            <v>Islington</v>
          </cell>
        </row>
        <row r="109">
          <cell r="C109" t="str">
            <v>Kensington and Chelsea</v>
          </cell>
        </row>
        <row r="110">
          <cell r="C110" t="str">
            <v>Kingston upon Thames</v>
          </cell>
        </row>
        <row r="111">
          <cell r="C111" t="str">
            <v>Lambeth</v>
          </cell>
        </row>
        <row r="112">
          <cell r="C112" t="str">
            <v>Lewisham</v>
          </cell>
        </row>
        <row r="113">
          <cell r="C113" t="str">
            <v>Merton</v>
          </cell>
        </row>
        <row r="114">
          <cell r="C114" t="str">
            <v>Newham</v>
          </cell>
        </row>
        <row r="115">
          <cell r="C115" t="str">
            <v>Redbridge</v>
          </cell>
        </row>
        <row r="116">
          <cell r="C116" t="str">
            <v>Richmond upon Thames</v>
          </cell>
        </row>
        <row r="117">
          <cell r="C117" t="str">
            <v>Southwark</v>
          </cell>
        </row>
        <row r="118">
          <cell r="C118" t="str">
            <v>Sutton</v>
          </cell>
        </row>
        <row r="119">
          <cell r="C119" t="str">
            <v>Tower Hamlets</v>
          </cell>
        </row>
        <row r="120">
          <cell r="C120" t="str">
            <v>Waltham Forest</v>
          </cell>
        </row>
        <row r="121">
          <cell r="C121" t="str">
            <v>Wandsworth</v>
          </cell>
        </row>
        <row r="122">
          <cell r="C122" t="str">
            <v>County Durham</v>
          </cell>
        </row>
        <row r="123">
          <cell r="C123" t="str">
            <v>Darlington</v>
          </cell>
        </row>
        <row r="124">
          <cell r="C124" t="str">
            <v>Gateshead</v>
          </cell>
        </row>
        <row r="125">
          <cell r="C125" t="str">
            <v>Hartlepool</v>
          </cell>
        </row>
        <row r="126">
          <cell r="C126" t="str">
            <v>Middlesbrough</v>
          </cell>
        </row>
        <row r="127">
          <cell r="C127" t="str">
            <v>Newcastle upon Tyne</v>
          </cell>
        </row>
        <row r="128">
          <cell r="C128" t="str">
            <v>North Tyneside</v>
          </cell>
        </row>
        <row r="129">
          <cell r="C129" t="str">
            <v>Northumberland</v>
          </cell>
        </row>
        <row r="130">
          <cell r="C130" t="str">
            <v>Redcar and Cleveland</v>
          </cell>
        </row>
        <row r="131">
          <cell r="C131" t="str">
            <v>South Tyneside</v>
          </cell>
        </row>
        <row r="132">
          <cell r="C132" t="str">
            <v>Stockton-on-Tees</v>
          </cell>
        </row>
        <row r="133">
          <cell r="C133" t="str">
            <v>Sunderland</v>
          </cell>
        </row>
        <row r="134">
          <cell r="C134" t="str">
            <v>Allerdale</v>
          </cell>
        </row>
        <row r="135">
          <cell r="C135" t="str">
            <v>Barrow-in-Furness</v>
          </cell>
        </row>
        <row r="136">
          <cell r="C136" t="str">
            <v>Blackburn with Darwen</v>
          </cell>
        </row>
        <row r="137">
          <cell r="C137" t="str">
            <v>Blackpool</v>
          </cell>
        </row>
        <row r="138">
          <cell r="C138" t="str">
            <v>Bolton</v>
          </cell>
        </row>
        <row r="139">
          <cell r="C139" t="str">
            <v>Burnley</v>
          </cell>
        </row>
        <row r="140">
          <cell r="C140" t="str">
            <v>Bury</v>
          </cell>
        </row>
        <row r="141">
          <cell r="C141" t="str">
            <v>Carlisle</v>
          </cell>
        </row>
        <row r="142">
          <cell r="C142" t="str">
            <v>Cheshire East</v>
          </cell>
        </row>
        <row r="143">
          <cell r="C143" t="str">
            <v>Cheshire West and Chester</v>
          </cell>
        </row>
        <row r="144">
          <cell r="C144" t="str">
            <v>Chorley</v>
          </cell>
        </row>
        <row r="145">
          <cell r="C145" t="str">
            <v>Copeland</v>
          </cell>
        </row>
        <row r="146">
          <cell r="C146" t="str">
            <v>Eden</v>
          </cell>
        </row>
        <row r="147">
          <cell r="C147" t="str">
            <v>Fylde</v>
          </cell>
        </row>
        <row r="148">
          <cell r="C148" t="str">
            <v>Halton</v>
          </cell>
        </row>
        <row r="149">
          <cell r="C149" t="str">
            <v>Hyndburn</v>
          </cell>
        </row>
        <row r="150">
          <cell r="C150" t="str">
            <v>Knowsley</v>
          </cell>
        </row>
        <row r="151">
          <cell r="C151" t="str">
            <v>Lancaster</v>
          </cell>
        </row>
        <row r="152">
          <cell r="C152" t="str">
            <v>Liverpool</v>
          </cell>
        </row>
        <row r="153">
          <cell r="C153" t="str">
            <v>Manchester</v>
          </cell>
        </row>
        <row r="154">
          <cell r="C154" t="str">
            <v>Oldham</v>
          </cell>
        </row>
        <row r="155">
          <cell r="C155" t="str">
            <v>Pendle</v>
          </cell>
        </row>
        <row r="156">
          <cell r="C156" t="str">
            <v>Preston</v>
          </cell>
        </row>
        <row r="157">
          <cell r="C157" t="str">
            <v>Ribble Valley</v>
          </cell>
        </row>
        <row r="158">
          <cell r="C158" t="str">
            <v>Rochdale</v>
          </cell>
        </row>
        <row r="159">
          <cell r="C159" t="str">
            <v>Rossendale</v>
          </cell>
        </row>
        <row r="160">
          <cell r="C160" t="str">
            <v>Salford</v>
          </cell>
        </row>
        <row r="161">
          <cell r="C161" t="str">
            <v>Sefton</v>
          </cell>
        </row>
        <row r="162">
          <cell r="C162" t="str">
            <v>South Lakeland</v>
          </cell>
        </row>
        <row r="163">
          <cell r="C163" t="str">
            <v>South Ribble</v>
          </cell>
        </row>
        <row r="164">
          <cell r="C164" t="str">
            <v>St. Helens</v>
          </cell>
        </row>
        <row r="165">
          <cell r="C165" t="str">
            <v>Stockport</v>
          </cell>
        </row>
        <row r="166">
          <cell r="C166" t="str">
            <v>Tameside</v>
          </cell>
        </row>
        <row r="167">
          <cell r="C167" t="str">
            <v>Trafford</v>
          </cell>
        </row>
        <row r="168">
          <cell r="C168" t="str">
            <v>Warrington</v>
          </cell>
        </row>
        <row r="169">
          <cell r="C169" t="str">
            <v>West Lancashire</v>
          </cell>
        </row>
        <row r="170">
          <cell r="C170" t="str">
            <v>Wigan</v>
          </cell>
        </row>
        <row r="171">
          <cell r="C171" t="str">
            <v>Wirral</v>
          </cell>
        </row>
        <row r="172">
          <cell r="C172" t="str">
            <v>Wyre</v>
          </cell>
        </row>
        <row r="173">
          <cell r="C173" t="str">
            <v>Adur</v>
          </cell>
        </row>
        <row r="174">
          <cell r="C174" t="str">
            <v>Arun</v>
          </cell>
        </row>
        <row r="175">
          <cell r="C175" t="str">
            <v>Ashford</v>
          </cell>
        </row>
        <row r="176">
          <cell r="C176" t="str">
            <v>Aylesbury Vale</v>
          </cell>
        </row>
        <row r="177">
          <cell r="C177" t="str">
            <v>Basingstoke and Deane</v>
          </cell>
        </row>
        <row r="178">
          <cell r="C178" t="str">
            <v>Bracknell Forest</v>
          </cell>
        </row>
        <row r="179">
          <cell r="C179" t="str">
            <v>Canterbury</v>
          </cell>
        </row>
        <row r="180">
          <cell r="C180" t="str">
            <v>Cherwell</v>
          </cell>
        </row>
        <row r="181">
          <cell r="C181" t="str">
            <v>Chichester</v>
          </cell>
        </row>
        <row r="182">
          <cell r="C182" t="str">
            <v>Chiltern</v>
          </cell>
        </row>
        <row r="183">
          <cell r="C183" t="str">
            <v>City of Portsmouth</v>
          </cell>
        </row>
        <row r="184">
          <cell r="C184" t="str">
            <v>City of Southampton</v>
          </cell>
        </row>
        <row r="185">
          <cell r="C185" t="str">
            <v>Crawley</v>
          </cell>
        </row>
        <row r="186">
          <cell r="C186" t="str">
            <v>Dartford</v>
          </cell>
        </row>
        <row r="187">
          <cell r="C187" t="str">
            <v>Dover</v>
          </cell>
        </row>
        <row r="188">
          <cell r="C188" t="str">
            <v>East Hampshire</v>
          </cell>
        </row>
        <row r="189">
          <cell r="C189" t="str">
            <v>Eastbourne</v>
          </cell>
        </row>
        <row r="190">
          <cell r="C190" t="str">
            <v>Eastleigh</v>
          </cell>
        </row>
        <row r="191">
          <cell r="C191" t="str">
            <v>Elmbridge</v>
          </cell>
        </row>
        <row r="192">
          <cell r="C192" t="str">
            <v>Epsom and Ewell</v>
          </cell>
        </row>
        <row r="193">
          <cell r="C193" t="str">
            <v>Fareham</v>
          </cell>
        </row>
        <row r="194">
          <cell r="C194" t="str">
            <v>Gosport</v>
          </cell>
        </row>
        <row r="195">
          <cell r="C195" t="str">
            <v>Gravesham</v>
          </cell>
        </row>
        <row r="196">
          <cell r="C196" t="str">
            <v>Guildford</v>
          </cell>
        </row>
        <row r="197">
          <cell r="C197" t="str">
            <v>Hart</v>
          </cell>
        </row>
        <row r="198">
          <cell r="C198" t="str">
            <v>Hastings</v>
          </cell>
        </row>
        <row r="199">
          <cell r="C199" t="str">
            <v>Havant</v>
          </cell>
        </row>
        <row r="200">
          <cell r="C200" t="str">
            <v>Horsham</v>
          </cell>
        </row>
        <row r="201">
          <cell r="C201" t="str">
            <v>Isle of Wight</v>
          </cell>
        </row>
        <row r="202">
          <cell r="C202" t="str">
            <v>Lewes</v>
          </cell>
        </row>
        <row r="203">
          <cell r="C203" t="str">
            <v>Maidstone</v>
          </cell>
        </row>
        <row r="204">
          <cell r="C204" t="str">
            <v>Medway</v>
          </cell>
        </row>
        <row r="205">
          <cell r="C205" t="str">
            <v>Mid Sussex</v>
          </cell>
        </row>
        <row r="206">
          <cell r="C206" t="str">
            <v>Milton Keynes</v>
          </cell>
        </row>
        <row r="207">
          <cell r="C207" t="str">
            <v>Mole Valley</v>
          </cell>
        </row>
        <row r="208">
          <cell r="C208" t="str">
            <v>New Forest</v>
          </cell>
        </row>
        <row r="209">
          <cell r="C209" t="str">
            <v>Oxford</v>
          </cell>
        </row>
        <row r="210">
          <cell r="C210" t="str">
            <v>Reading</v>
          </cell>
        </row>
        <row r="211">
          <cell r="C211" t="str">
            <v>Reigate and Banstead</v>
          </cell>
        </row>
        <row r="212">
          <cell r="C212" t="str">
            <v>Rother</v>
          </cell>
        </row>
        <row r="213">
          <cell r="C213" t="str">
            <v>Runnymede</v>
          </cell>
        </row>
        <row r="214">
          <cell r="C214" t="str">
            <v>Rushmoor</v>
          </cell>
        </row>
        <row r="215">
          <cell r="C215" t="str">
            <v>Sevenoaks</v>
          </cell>
        </row>
        <row r="216">
          <cell r="C216" t="str">
            <v>Shepway</v>
          </cell>
        </row>
        <row r="217">
          <cell r="C217" t="str">
            <v>Slough</v>
          </cell>
        </row>
        <row r="218">
          <cell r="C218" t="str">
            <v>South Bucks</v>
          </cell>
        </row>
        <row r="219">
          <cell r="C219" t="str">
            <v>South Oxfordshire</v>
          </cell>
        </row>
        <row r="220">
          <cell r="C220" t="str">
            <v>Spelthorne</v>
          </cell>
        </row>
        <row r="221">
          <cell r="C221" t="str">
            <v>Surrey Heath</v>
          </cell>
        </row>
        <row r="222">
          <cell r="C222" t="str">
            <v>Swale</v>
          </cell>
        </row>
        <row r="223">
          <cell r="C223" t="str">
            <v>Tandridge</v>
          </cell>
        </row>
        <row r="224">
          <cell r="C224" t="str">
            <v>Test Valley</v>
          </cell>
        </row>
        <row r="225">
          <cell r="C225" t="str">
            <v>Thanet</v>
          </cell>
        </row>
        <row r="226">
          <cell r="C226" t="str">
            <v>The City of Brighton and Hove</v>
          </cell>
        </row>
        <row r="227">
          <cell r="C227" t="str">
            <v>Tonbridge and Malling</v>
          </cell>
        </row>
        <row r="228">
          <cell r="C228" t="str">
            <v>Tunbridge Wells</v>
          </cell>
        </row>
        <row r="229">
          <cell r="C229" t="str">
            <v>Vale of White Horse</v>
          </cell>
        </row>
        <row r="230">
          <cell r="C230" t="str">
            <v>Waverley</v>
          </cell>
        </row>
        <row r="231">
          <cell r="C231" t="str">
            <v>Wealden</v>
          </cell>
        </row>
        <row r="232">
          <cell r="C232" t="str">
            <v>West Berkshire</v>
          </cell>
        </row>
        <row r="233">
          <cell r="C233" t="str">
            <v>West Oxfordshire</v>
          </cell>
        </row>
        <row r="234">
          <cell r="C234" t="str">
            <v>Winchester</v>
          </cell>
        </row>
        <row r="235">
          <cell r="C235" t="str">
            <v>Windsor and Maidenhead</v>
          </cell>
        </row>
        <row r="236">
          <cell r="C236" t="str">
            <v>Woking</v>
          </cell>
        </row>
        <row r="237">
          <cell r="C237" t="str">
            <v>Wokingham</v>
          </cell>
        </row>
        <row r="238">
          <cell r="C238" t="str">
            <v>Worthing</v>
          </cell>
        </row>
        <row r="239">
          <cell r="C239" t="str">
            <v>Wycombe</v>
          </cell>
        </row>
        <row r="240">
          <cell r="C240" t="str">
            <v>Bath and North East Somerset</v>
          </cell>
        </row>
        <row r="241">
          <cell r="C241" t="str">
            <v>Bournemouth</v>
          </cell>
        </row>
        <row r="242">
          <cell r="C242" t="str">
            <v>Cheltenham</v>
          </cell>
        </row>
        <row r="243">
          <cell r="C243" t="str">
            <v>Christchurch</v>
          </cell>
        </row>
        <row r="244">
          <cell r="C244" t="str">
            <v>City of Bristol</v>
          </cell>
        </row>
        <row r="245">
          <cell r="C245" t="str">
            <v>City of Plymouth</v>
          </cell>
        </row>
        <row r="246">
          <cell r="C246" t="str">
            <v>Cornwall</v>
          </cell>
        </row>
        <row r="247">
          <cell r="C247" t="str">
            <v>Cotswold</v>
          </cell>
        </row>
        <row r="248">
          <cell r="C248" t="str">
            <v>East Devon</v>
          </cell>
        </row>
        <row r="249">
          <cell r="C249" t="str">
            <v>East Dorset</v>
          </cell>
        </row>
        <row r="250">
          <cell r="C250" t="str">
            <v>Exeter</v>
          </cell>
        </row>
        <row r="251">
          <cell r="C251" t="str">
            <v>Forest of Dean</v>
          </cell>
        </row>
        <row r="252">
          <cell r="C252" t="str">
            <v>Gloucester</v>
          </cell>
        </row>
        <row r="253">
          <cell r="C253" t="str">
            <v>Isles of Scilly</v>
          </cell>
        </row>
        <row r="254">
          <cell r="C254" t="str">
            <v>Mendip</v>
          </cell>
        </row>
        <row r="255">
          <cell r="C255" t="str">
            <v>Mid Devon</v>
          </cell>
        </row>
        <row r="256">
          <cell r="C256" t="str">
            <v>North Devon</v>
          </cell>
        </row>
        <row r="257">
          <cell r="C257" t="str">
            <v>North Dorset</v>
          </cell>
        </row>
        <row r="258">
          <cell r="C258" t="str">
            <v>North Somerset</v>
          </cell>
        </row>
        <row r="259">
          <cell r="C259" t="str">
            <v>Poole</v>
          </cell>
        </row>
        <row r="260">
          <cell r="C260" t="str">
            <v>Purbeck</v>
          </cell>
        </row>
        <row r="261">
          <cell r="C261" t="str">
            <v>Sedgemoor</v>
          </cell>
        </row>
        <row r="262">
          <cell r="C262" t="str">
            <v>South Gloucestershire</v>
          </cell>
        </row>
        <row r="263">
          <cell r="C263" t="str">
            <v>South Hams</v>
          </cell>
        </row>
        <row r="264">
          <cell r="C264" t="str">
            <v>South Somerset</v>
          </cell>
        </row>
        <row r="265">
          <cell r="C265" t="str">
            <v>Stroud</v>
          </cell>
        </row>
        <row r="266">
          <cell r="C266" t="str">
            <v>Swindon</v>
          </cell>
        </row>
        <row r="267">
          <cell r="C267" t="str">
            <v>Taunton Deane</v>
          </cell>
        </row>
        <row r="268">
          <cell r="C268" t="str">
            <v>Teignbridge</v>
          </cell>
        </row>
        <row r="269">
          <cell r="C269" t="str">
            <v>Tewkesbury</v>
          </cell>
        </row>
        <row r="270">
          <cell r="C270" t="str">
            <v>Torbay</v>
          </cell>
        </row>
        <row r="271">
          <cell r="C271" t="str">
            <v>Torridge</v>
          </cell>
        </row>
        <row r="272">
          <cell r="C272" t="str">
            <v>West Devon</v>
          </cell>
        </row>
        <row r="273">
          <cell r="C273" t="str">
            <v>West Dorset</v>
          </cell>
        </row>
        <row r="274">
          <cell r="C274" t="str">
            <v>West Somerset</v>
          </cell>
        </row>
        <row r="275">
          <cell r="C275" t="str">
            <v>Weymouth and Portland</v>
          </cell>
        </row>
        <row r="276">
          <cell r="C276" t="str">
            <v>Wiltshire</v>
          </cell>
        </row>
        <row r="277">
          <cell r="C277" t="str">
            <v>Birmingham</v>
          </cell>
        </row>
        <row r="278">
          <cell r="C278" t="str">
            <v>Bromsgrove</v>
          </cell>
        </row>
        <row r="279">
          <cell r="C279" t="str">
            <v>Cannock Chase</v>
          </cell>
        </row>
        <row r="280">
          <cell r="C280" t="str">
            <v>City of Stoke-on-Trent</v>
          </cell>
        </row>
        <row r="281">
          <cell r="C281" t="str">
            <v>City of Wolverhampton</v>
          </cell>
        </row>
        <row r="282">
          <cell r="C282" t="str">
            <v>County of Herefordshire</v>
          </cell>
        </row>
        <row r="283">
          <cell r="C283" t="str">
            <v>Coventry</v>
          </cell>
        </row>
        <row r="284">
          <cell r="C284" t="str">
            <v>Dudley</v>
          </cell>
        </row>
        <row r="285">
          <cell r="C285" t="str">
            <v>East Staffordshire</v>
          </cell>
        </row>
        <row r="286">
          <cell r="C286" t="str">
            <v>Lichfield</v>
          </cell>
        </row>
        <row r="287">
          <cell r="C287" t="str">
            <v>Malvern Hills</v>
          </cell>
        </row>
        <row r="288">
          <cell r="C288" t="str">
            <v>Newcastle-under-Lyme</v>
          </cell>
        </row>
        <row r="289">
          <cell r="C289" t="str">
            <v>North Warwickshire</v>
          </cell>
        </row>
        <row r="290">
          <cell r="C290" t="str">
            <v>Nuneaton and Bedworth</v>
          </cell>
        </row>
        <row r="291">
          <cell r="C291" t="str">
            <v>Redditch</v>
          </cell>
        </row>
        <row r="292">
          <cell r="C292" t="str">
            <v>Rugby</v>
          </cell>
        </row>
        <row r="293">
          <cell r="C293" t="str">
            <v>Sandwell</v>
          </cell>
        </row>
        <row r="294">
          <cell r="C294" t="str">
            <v>Shropshire</v>
          </cell>
        </row>
        <row r="295">
          <cell r="C295" t="str">
            <v>Solihull</v>
          </cell>
        </row>
        <row r="296">
          <cell r="C296" t="str">
            <v>South Staffordshire</v>
          </cell>
        </row>
        <row r="297">
          <cell r="C297" t="str">
            <v>Stafford</v>
          </cell>
        </row>
        <row r="298">
          <cell r="C298" t="str">
            <v>Staffordshire Moorlands</v>
          </cell>
        </row>
        <row r="299">
          <cell r="C299" t="str">
            <v>Stratford-on-Avon</v>
          </cell>
        </row>
        <row r="300">
          <cell r="C300" t="str">
            <v>Tamworth</v>
          </cell>
        </row>
        <row r="301">
          <cell r="C301" t="str">
            <v>Telford and Wrekin</v>
          </cell>
        </row>
        <row r="302">
          <cell r="C302" t="str">
            <v>Walsall</v>
          </cell>
        </row>
        <row r="303">
          <cell r="C303" t="str">
            <v>Warwick</v>
          </cell>
        </row>
        <row r="304">
          <cell r="C304" t="str">
            <v>Worcester</v>
          </cell>
        </row>
        <row r="305">
          <cell r="C305" t="str">
            <v>Wychavon</v>
          </cell>
        </row>
        <row r="306">
          <cell r="C306" t="str">
            <v>Wyre Forest</v>
          </cell>
        </row>
        <row r="307">
          <cell r="C307" t="str">
            <v>Barnsley</v>
          </cell>
        </row>
        <row r="308">
          <cell r="C308" t="str">
            <v>Bradford</v>
          </cell>
        </row>
        <row r="309">
          <cell r="C309" t="str">
            <v>Calderdale</v>
          </cell>
        </row>
        <row r="310">
          <cell r="C310" t="str">
            <v>City of Kingston upon Hull</v>
          </cell>
        </row>
        <row r="311">
          <cell r="C311" t="str">
            <v>Craven</v>
          </cell>
        </row>
        <row r="312">
          <cell r="C312" t="str">
            <v>Doncaster</v>
          </cell>
        </row>
        <row r="313">
          <cell r="C313" t="str">
            <v>East Riding of Yorkshire</v>
          </cell>
        </row>
        <row r="314">
          <cell r="C314" t="str">
            <v>Hambleton</v>
          </cell>
        </row>
        <row r="315">
          <cell r="C315" t="str">
            <v>Harrogate</v>
          </cell>
        </row>
        <row r="316">
          <cell r="C316" t="str">
            <v>Kirklees</v>
          </cell>
        </row>
        <row r="317">
          <cell r="C317" t="str">
            <v>Leeds</v>
          </cell>
        </row>
        <row r="318">
          <cell r="C318" t="str">
            <v>North East Lincolnshire</v>
          </cell>
        </row>
        <row r="319">
          <cell r="C319" t="str">
            <v>North Lincolnshire</v>
          </cell>
        </row>
        <row r="320">
          <cell r="C320" t="str">
            <v>Richmondshire</v>
          </cell>
        </row>
        <row r="321">
          <cell r="C321" t="str">
            <v>Rotherham</v>
          </cell>
        </row>
        <row r="322">
          <cell r="C322" t="str">
            <v>Ryedale</v>
          </cell>
        </row>
        <row r="323">
          <cell r="C323" t="str">
            <v>Scarborough</v>
          </cell>
        </row>
        <row r="324">
          <cell r="C324" t="str">
            <v>Selby</v>
          </cell>
        </row>
        <row r="325">
          <cell r="C325" t="str">
            <v>Sheffield</v>
          </cell>
        </row>
        <row r="326">
          <cell r="C326" t="str">
            <v>Wakefield</v>
          </cell>
        </row>
        <row r="327">
          <cell r="C327" t="str">
            <v>York</v>
          </cell>
        </row>
      </sheetData>
      <sheetData sheetId="3">
        <row r="3">
          <cell r="C3">
            <v>0</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Listed Buildings Region"/>
      <sheetName val="Listed Buildings LA"/>
      <sheetName val="Conservation areas"/>
      <sheetName val="Conservation areas LA"/>
      <sheetName val="Parks and gardens regional"/>
      <sheetName val="Parks and gardens LA"/>
      <sheetName val="Scheduled monuments Region"/>
      <sheetName val="Sched. Monum. LA"/>
      <sheetName val="Historic Battlefields"/>
      <sheetName val="Protected Historic Wreck Sites"/>
      <sheetName val="World Heritage Sites"/>
      <sheetName val="AONBs and National Parks"/>
      <sheetName val="Historic Environment Records"/>
      <sheetName val="HLC regional"/>
      <sheetName val="HLC LA level"/>
      <sheetName val="Local Lists"/>
      <sheetName val="Maritime Heritage"/>
      <sheetName val="Listed Building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ipfastats.net/resources/nearestneighbours/profile.asp?view=select&amp;dataset=england"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601"/>
  <sheetViews>
    <sheetView tabSelected="1" zoomScale="110" zoomScaleNormal="110" workbookViewId="0">
      <selection activeCell="E20" sqref="E20:G20"/>
    </sheetView>
  </sheetViews>
  <sheetFormatPr defaultRowHeight="15"/>
  <cols>
    <col min="1" max="1" width="4.42578125" style="17" customWidth="1"/>
    <col min="2" max="3" width="9.140625" style="17"/>
    <col min="4" max="4" width="22.5703125" style="17" customWidth="1"/>
    <col min="5" max="5" width="32.7109375" style="17" customWidth="1"/>
    <col min="6" max="6" width="14" style="17" bestFit="1" customWidth="1"/>
    <col min="7" max="7" width="9.140625" style="17"/>
    <col min="8" max="8" width="35" style="17" customWidth="1"/>
    <col min="9" max="9" width="15.140625" style="17" bestFit="1" customWidth="1"/>
    <col min="10" max="10" width="9.140625" style="17"/>
    <col min="11" max="11" width="18" style="17" bestFit="1" customWidth="1"/>
    <col min="12" max="16384" width="9.140625" style="17"/>
  </cols>
  <sheetData>
    <row r="2" spans="2:12" ht="39">
      <c r="B2" s="18" t="s">
        <v>554</v>
      </c>
      <c r="C2" s="18"/>
      <c r="D2" s="18"/>
      <c r="E2" s="18"/>
      <c r="F2" s="19"/>
      <c r="G2" s="19"/>
      <c r="H2" s="19"/>
      <c r="I2" s="20"/>
      <c r="J2" s="20"/>
      <c r="K2" s="20"/>
      <c r="L2" s="20"/>
    </row>
    <row r="3" spans="2:12" ht="27">
      <c r="B3" s="21" t="s">
        <v>617</v>
      </c>
      <c r="C3" s="20"/>
      <c r="D3" s="20"/>
      <c r="E3" s="20"/>
      <c r="F3" s="20"/>
      <c r="G3" s="20"/>
      <c r="H3" s="20"/>
      <c r="I3" s="20"/>
      <c r="J3" s="20"/>
      <c r="K3" s="20"/>
      <c r="L3" s="20"/>
    </row>
    <row r="4" spans="2:12" ht="45">
      <c r="B4" s="22"/>
      <c r="C4" s="20"/>
      <c r="D4" s="20"/>
      <c r="E4" s="20"/>
      <c r="F4" s="20"/>
      <c r="G4" s="20"/>
      <c r="H4" s="20"/>
      <c r="I4" s="20"/>
      <c r="J4" s="20"/>
      <c r="K4" s="20"/>
      <c r="L4" s="20"/>
    </row>
    <row r="5" spans="2:12" ht="45">
      <c r="B5" s="22"/>
      <c r="C5" s="20"/>
      <c r="D5" s="20"/>
      <c r="E5" s="20"/>
      <c r="F5" s="20"/>
      <c r="G5" s="20"/>
      <c r="H5" s="20"/>
      <c r="I5" s="20"/>
      <c r="J5" s="20"/>
      <c r="K5" s="20"/>
      <c r="L5" s="20"/>
    </row>
    <row r="6" spans="2:12" ht="45">
      <c r="B6" s="22"/>
      <c r="C6" s="20"/>
      <c r="D6" s="20"/>
      <c r="E6" s="20"/>
      <c r="F6" s="20"/>
      <c r="G6" s="20"/>
      <c r="H6" s="20"/>
      <c r="I6" s="20"/>
      <c r="J6" s="20"/>
      <c r="K6" s="20"/>
      <c r="L6" s="20"/>
    </row>
    <row r="7" spans="2:12" ht="45">
      <c r="B7" s="22"/>
      <c r="C7" s="20"/>
      <c r="D7" s="20"/>
      <c r="E7" s="20"/>
      <c r="F7" s="20"/>
      <c r="G7" s="20"/>
      <c r="H7" s="20"/>
      <c r="I7" s="20"/>
      <c r="J7" s="20"/>
      <c r="K7" s="20"/>
      <c r="L7" s="20"/>
    </row>
    <row r="8" spans="2:12" ht="45">
      <c r="B8" s="22"/>
      <c r="C8" s="20"/>
      <c r="D8" s="20"/>
      <c r="E8" s="20"/>
      <c r="F8" s="20"/>
      <c r="G8" s="20"/>
      <c r="H8" s="20"/>
      <c r="I8" s="20"/>
      <c r="J8" s="20"/>
      <c r="K8" s="20"/>
      <c r="L8" s="20"/>
    </row>
    <row r="9" spans="2:12" ht="15.75" customHeight="1">
      <c r="B9" s="59" t="s">
        <v>635</v>
      </c>
      <c r="C9" s="20"/>
      <c r="D9" s="20"/>
      <c r="E9" s="20"/>
      <c r="F9" s="20"/>
      <c r="G9" s="20"/>
      <c r="H9" s="20"/>
      <c r="I9" s="20"/>
      <c r="J9" s="20"/>
      <c r="K9" s="20"/>
      <c r="L9" s="20"/>
    </row>
    <row r="10" spans="2:12">
      <c r="B10" s="23" t="s">
        <v>555</v>
      </c>
      <c r="C10" s="20"/>
      <c r="D10" s="20"/>
      <c r="E10" s="20"/>
      <c r="F10" s="20"/>
      <c r="G10" s="20"/>
      <c r="H10" s="20"/>
      <c r="I10" s="20"/>
      <c r="J10" s="20"/>
      <c r="K10" s="20"/>
      <c r="L10" s="20"/>
    </row>
    <row r="11" spans="2:12">
      <c r="B11" s="23"/>
      <c r="C11" s="20"/>
      <c r="D11" s="20"/>
      <c r="E11" s="20"/>
      <c r="F11" s="20"/>
      <c r="G11" s="20"/>
      <c r="H11" s="20"/>
      <c r="I11" s="20"/>
      <c r="J11" s="20"/>
      <c r="K11" s="20"/>
      <c r="L11" s="20"/>
    </row>
    <row r="12" spans="2:12">
      <c r="B12" s="20" t="s">
        <v>556</v>
      </c>
      <c r="C12" s="20"/>
      <c r="D12" s="20"/>
      <c r="E12" s="20"/>
      <c r="F12" s="20"/>
      <c r="G12" s="20"/>
      <c r="H12" s="20"/>
      <c r="I12" s="20"/>
      <c r="J12" s="20"/>
      <c r="K12" s="20"/>
      <c r="L12" s="20"/>
    </row>
    <row r="13" spans="2:12">
      <c r="B13" s="20"/>
      <c r="C13" s="20" t="s">
        <v>557</v>
      </c>
      <c r="D13" s="20"/>
      <c r="E13" s="20"/>
      <c r="F13" s="20"/>
      <c r="G13" s="20"/>
      <c r="H13" s="20"/>
      <c r="I13" s="20"/>
      <c r="J13" s="20"/>
      <c r="K13" s="20"/>
      <c r="L13" s="20"/>
    </row>
    <row r="14" spans="2:12">
      <c r="B14" s="20"/>
      <c r="C14" s="24" t="s">
        <v>558</v>
      </c>
      <c r="D14" s="20"/>
      <c r="E14" s="20"/>
      <c r="F14" s="20"/>
      <c r="G14" s="20"/>
      <c r="H14" s="20"/>
      <c r="I14" s="20"/>
      <c r="J14" s="20"/>
      <c r="K14" s="20"/>
      <c r="L14" s="20"/>
    </row>
    <row r="15" spans="2:12" ht="33" customHeight="1">
      <c r="B15" s="20"/>
      <c r="C15" s="104" t="s">
        <v>559</v>
      </c>
      <c r="D15" s="104"/>
      <c r="E15" s="104"/>
      <c r="F15" s="104"/>
      <c r="G15" s="104"/>
      <c r="H15" s="104"/>
      <c r="I15" s="104"/>
      <c r="J15" s="104"/>
      <c r="K15" s="25"/>
      <c r="L15" s="25"/>
    </row>
    <row r="16" spans="2:12">
      <c r="B16" s="20"/>
      <c r="C16" s="20"/>
      <c r="D16" s="20"/>
      <c r="E16" s="20"/>
      <c r="F16" s="20"/>
      <c r="G16" s="20"/>
      <c r="H16" s="20"/>
      <c r="I16" s="20"/>
      <c r="J16" s="20"/>
      <c r="K16" s="20"/>
      <c r="L16" s="20"/>
    </row>
    <row r="17" spans="2:12">
      <c r="B17" s="20" t="s">
        <v>618</v>
      </c>
      <c r="C17" s="20"/>
      <c r="D17" s="20"/>
      <c r="E17" s="20"/>
      <c r="F17" s="20"/>
      <c r="G17" s="20"/>
      <c r="H17" s="20"/>
      <c r="I17" s="20"/>
      <c r="J17" s="20"/>
      <c r="K17" s="20"/>
      <c r="L17" s="20"/>
    </row>
    <row r="18" spans="2:12" ht="15.75" thickBot="1">
      <c r="B18" s="20"/>
      <c r="C18" s="20"/>
      <c r="D18" s="20"/>
      <c r="E18" s="20"/>
      <c r="F18" s="20"/>
      <c r="G18" s="20"/>
      <c r="H18" s="20"/>
      <c r="I18" s="20"/>
      <c r="J18" s="20"/>
      <c r="K18" s="20"/>
      <c r="L18" s="20"/>
    </row>
    <row r="19" spans="2:12">
      <c r="B19" s="20"/>
      <c r="C19" s="20"/>
      <c r="D19" s="105"/>
      <c r="E19" s="107" t="s">
        <v>560</v>
      </c>
      <c r="F19" s="108"/>
      <c r="G19" s="109"/>
      <c r="H19" s="110" t="s">
        <v>560</v>
      </c>
      <c r="I19" s="111"/>
      <c r="J19" s="112"/>
      <c r="K19" s="26"/>
      <c r="L19" s="20"/>
    </row>
    <row r="20" spans="2:12" s="29" customFormat="1" ht="21.75" thickBot="1">
      <c r="B20" s="27"/>
      <c r="C20" s="27"/>
      <c r="D20" s="106"/>
      <c r="E20" s="113" t="s">
        <v>245</v>
      </c>
      <c r="F20" s="114"/>
      <c r="G20" s="115"/>
      <c r="H20" s="116" t="s">
        <v>182</v>
      </c>
      <c r="I20" s="117"/>
      <c r="J20" s="118"/>
      <c r="K20" s="28" t="s">
        <v>561</v>
      </c>
      <c r="L20" s="27"/>
    </row>
    <row r="21" spans="2:12" ht="17.25">
      <c r="B21" s="20"/>
      <c r="C21" s="20"/>
      <c r="D21" s="54" t="s">
        <v>562</v>
      </c>
      <c r="E21" s="31" t="s">
        <v>631</v>
      </c>
      <c r="F21" s="32"/>
      <c r="G21" s="32"/>
      <c r="H21" s="33" t="s">
        <v>631</v>
      </c>
      <c r="I21" s="34"/>
      <c r="J21" s="34"/>
      <c r="K21" s="92">
        <v>42720</v>
      </c>
      <c r="L21" s="20"/>
    </row>
    <row r="22" spans="2:12">
      <c r="B22" s="20"/>
      <c r="C22" s="20"/>
      <c r="D22" s="55"/>
      <c r="E22" s="36" t="s">
        <v>9</v>
      </c>
      <c r="F22" s="36">
        <f>VLOOKUP($E$20,'DATA 2016'!$C$4:$AO$329,2,FALSE)</f>
        <v>7</v>
      </c>
      <c r="G22" s="36"/>
      <c r="H22" s="37" t="s">
        <v>9</v>
      </c>
      <c r="I22" s="63">
        <f>VLOOKUP($H$20,'DATA 2016'!$C$4:$AO$329,2,FALSE)</f>
        <v>29</v>
      </c>
      <c r="J22" s="37"/>
      <c r="K22" s="93"/>
      <c r="L22" s="20"/>
    </row>
    <row r="23" spans="2:12">
      <c r="B23" s="20"/>
      <c r="C23" s="20"/>
      <c r="D23" s="57"/>
      <c r="E23" s="36" t="s">
        <v>10</v>
      </c>
      <c r="F23" s="36">
        <f>VLOOKUP($E$20,'DATA 2016'!$C$4:$AO$329,3,FALSE)</f>
        <v>7</v>
      </c>
      <c r="G23" s="36"/>
      <c r="H23" s="37" t="s">
        <v>10</v>
      </c>
      <c r="I23" s="63">
        <f>VLOOKUP($H$20,'DATA 2016'!$C$4:$AO$329,3,FALSE)</f>
        <v>49</v>
      </c>
      <c r="J23" s="37"/>
      <c r="K23" s="93"/>
      <c r="L23" s="20"/>
    </row>
    <row r="24" spans="2:12">
      <c r="B24" s="20"/>
      <c r="C24" s="20"/>
      <c r="D24" s="55"/>
      <c r="E24" s="36" t="s">
        <v>11</v>
      </c>
      <c r="F24" s="36">
        <f>VLOOKUP($E$20,'DATA 2016'!$C$4:$AO$329,4,FALSE)</f>
        <v>105</v>
      </c>
      <c r="G24" s="36"/>
      <c r="H24" s="37" t="s">
        <v>11</v>
      </c>
      <c r="I24" s="63">
        <f>VLOOKUP($H$20,'DATA 2016'!$C$4:$AO$329,4,FALSE)</f>
        <v>1099</v>
      </c>
      <c r="J24" s="37"/>
      <c r="K24" s="93"/>
      <c r="L24" s="20"/>
    </row>
    <row r="25" spans="2:12">
      <c r="B25" s="20"/>
      <c r="C25" s="20"/>
      <c r="D25" s="55"/>
      <c r="E25" s="36" t="s">
        <v>12</v>
      </c>
      <c r="F25" s="36">
        <f>VLOOKUP($E$20,'DATA 2016'!$C$4:$AO$329,5,FALSE)</f>
        <v>119</v>
      </c>
      <c r="G25" s="36"/>
      <c r="H25" s="37" t="s">
        <v>12</v>
      </c>
      <c r="I25" s="63">
        <f>VLOOKUP($H$20,'DATA 2016'!$C$4:$AO$329,5,FALSE)</f>
        <v>1177</v>
      </c>
      <c r="J25" s="37"/>
      <c r="K25" s="93"/>
      <c r="L25" s="20"/>
    </row>
    <row r="26" spans="2:12" ht="15.75" thickBot="1">
      <c r="B26" s="20"/>
      <c r="C26" s="20"/>
      <c r="D26" s="55"/>
      <c r="E26" s="36"/>
      <c r="F26" s="36"/>
      <c r="G26" s="36"/>
      <c r="H26" s="37"/>
      <c r="I26" s="63"/>
      <c r="J26" s="37"/>
      <c r="K26" s="94"/>
      <c r="L26" s="20"/>
    </row>
    <row r="27" spans="2:12">
      <c r="B27" s="20"/>
      <c r="C27" s="20"/>
      <c r="D27" s="57"/>
      <c r="E27" s="38" t="s">
        <v>563</v>
      </c>
      <c r="F27" s="36">
        <f>VLOOKUP($E$20,'DATA 2016'!$C$4:$AO$329,6,FALSE)</f>
        <v>9</v>
      </c>
      <c r="G27" s="36"/>
      <c r="H27" s="39" t="s">
        <v>563</v>
      </c>
      <c r="I27" s="63">
        <f>VLOOKUP($H$20,'DATA 2016'!$C$4:$AO$329,6,FALSE)</f>
        <v>140</v>
      </c>
      <c r="J27" s="37"/>
      <c r="K27" s="92">
        <v>42720</v>
      </c>
      <c r="L27" s="20"/>
    </row>
    <row r="28" spans="2:12" ht="33.75">
      <c r="B28" s="20"/>
      <c r="C28" s="20"/>
      <c r="D28" s="56" t="s">
        <v>622</v>
      </c>
      <c r="E28" s="36"/>
      <c r="F28" s="36"/>
      <c r="G28" s="36"/>
      <c r="H28" s="37"/>
      <c r="I28" s="63"/>
      <c r="J28" s="37"/>
      <c r="K28" s="93"/>
      <c r="L28" s="20"/>
    </row>
    <row r="29" spans="2:12">
      <c r="B29" s="20"/>
      <c r="C29" s="20"/>
      <c r="D29" s="55"/>
      <c r="E29" s="38" t="s">
        <v>625</v>
      </c>
      <c r="F29" s="36"/>
      <c r="G29" s="36"/>
      <c r="H29" s="39" t="s">
        <v>625</v>
      </c>
      <c r="I29" s="63"/>
      <c r="J29" s="37"/>
      <c r="K29" s="93"/>
      <c r="L29" s="20"/>
    </row>
    <row r="30" spans="2:12">
      <c r="B30" s="20"/>
      <c r="C30" s="20"/>
      <c r="D30" s="55"/>
      <c r="E30" s="36" t="s">
        <v>9</v>
      </c>
      <c r="F30" s="36">
        <f>VLOOKUP($E$20,'DATA 2016'!$C$4:$AO$329,7,FALSE)</f>
        <v>0</v>
      </c>
      <c r="G30" s="36"/>
      <c r="H30" s="37" t="s">
        <v>9</v>
      </c>
      <c r="I30" s="63">
        <f>VLOOKUP($H$20,'DATA 2016'!$C$4:$AO$329,7,FALSE)</f>
        <v>0</v>
      </c>
      <c r="J30" s="37"/>
      <c r="K30" s="93"/>
      <c r="L30" s="20"/>
    </row>
    <row r="31" spans="2:12">
      <c r="B31" s="20"/>
      <c r="C31" s="20"/>
      <c r="D31" s="55"/>
      <c r="E31" s="36" t="s">
        <v>10</v>
      </c>
      <c r="F31" s="36">
        <f>VLOOKUP($E$20,'DATA 2016'!$C$4:$AO$329,8,FALSE)</f>
        <v>0</v>
      </c>
      <c r="G31" s="36"/>
      <c r="H31" s="37" t="s">
        <v>10</v>
      </c>
      <c r="I31" s="63">
        <f>VLOOKUP($H$20,'DATA 2016'!$C$4:$AO$329,8,FALSE)</f>
        <v>0</v>
      </c>
      <c r="J31" s="37"/>
      <c r="K31" s="93"/>
      <c r="L31" s="20"/>
    </row>
    <row r="32" spans="2:12" ht="15.75" thickBot="1">
      <c r="B32" s="20"/>
      <c r="C32" s="20"/>
      <c r="D32" s="55"/>
      <c r="E32" s="36" t="s">
        <v>11</v>
      </c>
      <c r="F32" s="36">
        <f>VLOOKUP($E$20,'DATA 2016'!$C$4:$AO$329,9,FALSE)</f>
        <v>0</v>
      </c>
      <c r="G32" s="36"/>
      <c r="H32" s="37" t="s">
        <v>11</v>
      </c>
      <c r="I32" s="63">
        <f>VLOOKUP($H$20,'DATA 2016'!$C$4:$AO$329,9,FALSE)</f>
        <v>1</v>
      </c>
      <c r="J32" s="37"/>
      <c r="K32" s="94"/>
      <c r="L32" s="20"/>
    </row>
    <row r="33" spans="2:12">
      <c r="B33" s="20"/>
      <c r="C33" s="20"/>
      <c r="D33" s="55"/>
      <c r="E33" s="36" t="s">
        <v>12</v>
      </c>
      <c r="F33" s="36">
        <f>VLOOKUP($E$20,'DATA 2016'!$C$4:$AO$329,10,FALSE)</f>
        <v>0</v>
      </c>
      <c r="G33" s="36"/>
      <c r="H33" s="37" t="s">
        <v>12</v>
      </c>
      <c r="I33" s="63">
        <f>VLOOKUP($H$20,'DATA 2016'!$C$4:$AO$329,10,FALSE)</f>
        <v>1</v>
      </c>
      <c r="J33" s="37"/>
      <c r="K33" s="92">
        <v>42720</v>
      </c>
      <c r="L33" s="20"/>
    </row>
    <row r="34" spans="2:12">
      <c r="B34" s="20"/>
      <c r="C34" s="20"/>
      <c r="D34" s="55"/>
      <c r="E34" s="36"/>
      <c r="F34" s="36"/>
      <c r="G34" s="36"/>
      <c r="H34" s="37"/>
      <c r="I34" s="63"/>
      <c r="J34" s="37"/>
      <c r="K34" s="93"/>
      <c r="L34" s="20"/>
    </row>
    <row r="35" spans="2:12" ht="33.75">
      <c r="B35" s="20"/>
      <c r="C35" s="20"/>
      <c r="D35" s="56" t="s">
        <v>568</v>
      </c>
      <c r="E35" s="38" t="s">
        <v>564</v>
      </c>
      <c r="F35" s="36">
        <f>VLOOKUP($E$20,'DATA 2016'!$C$4:$AO$329,15,FALSE)</f>
        <v>7</v>
      </c>
      <c r="G35" s="36"/>
      <c r="H35" s="39" t="s">
        <v>564</v>
      </c>
      <c r="I35" s="63">
        <f>VLOOKUP($H$20,'DATA 2016'!$C$4:$AO$329,15,FALSE)</f>
        <v>21</v>
      </c>
      <c r="J35" s="37"/>
      <c r="K35" s="93"/>
      <c r="L35" s="20"/>
    </row>
    <row r="36" spans="2:12">
      <c r="B36" s="20"/>
      <c r="C36" s="20"/>
      <c r="D36" s="58"/>
      <c r="E36" s="38" t="s">
        <v>565</v>
      </c>
      <c r="F36" s="36">
        <f>VLOOKUP($E$20,'DATA 2016'!$C$4:$AO$329,11,FALSE)</f>
        <v>0</v>
      </c>
      <c r="G36" s="36"/>
      <c r="H36" s="39" t="s">
        <v>565</v>
      </c>
      <c r="I36" s="63">
        <f>VLOOKUP($H$20,'DATA 2016'!$C$4:$AO$329,11,FALSE)</f>
        <v>0</v>
      </c>
      <c r="J36" s="37"/>
      <c r="K36" s="93"/>
      <c r="L36" s="20"/>
    </row>
    <row r="37" spans="2:12">
      <c r="B37" s="20"/>
      <c r="C37" s="20"/>
      <c r="D37" s="55"/>
      <c r="E37" s="38" t="s">
        <v>566</v>
      </c>
      <c r="F37" s="36">
        <f>VLOOKUP($E$20,'DATA 2016'!$C$4:$AO$329,13,FALSE)</f>
        <v>0</v>
      </c>
      <c r="G37" s="36"/>
      <c r="H37" s="39" t="s">
        <v>567</v>
      </c>
      <c r="I37" s="63">
        <f>VLOOKUP($H$20,'DATA 2016'!$C$4:$AO$329,13,FALSE)</f>
        <v>0</v>
      </c>
      <c r="J37" s="37"/>
      <c r="K37" s="93"/>
      <c r="L37" s="20"/>
    </row>
    <row r="38" spans="2:12" ht="15.75" thickBot="1">
      <c r="B38" s="20"/>
      <c r="C38" s="20"/>
      <c r="D38" s="57"/>
      <c r="E38" s="66"/>
      <c r="F38" s="66"/>
      <c r="G38" s="66"/>
      <c r="H38" s="67"/>
      <c r="I38" s="68"/>
      <c r="J38" s="67"/>
      <c r="K38" s="94"/>
      <c r="L38" s="20"/>
    </row>
    <row r="39" spans="2:12">
      <c r="B39" s="20"/>
      <c r="C39" s="20"/>
      <c r="D39" s="30" t="s">
        <v>569</v>
      </c>
      <c r="E39" s="31" t="s">
        <v>570</v>
      </c>
      <c r="F39" s="32"/>
      <c r="G39" s="32"/>
      <c r="H39" s="33" t="s">
        <v>571</v>
      </c>
      <c r="I39" s="34"/>
      <c r="J39" s="34"/>
      <c r="K39" s="92">
        <v>42720</v>
      </c>
      <c r="L39" s="20"/>
    </row>
    <row r="40" spans="2:12">
      <c r="B40" s="20"/>
      <c r="C40" s="20"/>
      <c r="D40" s="35"/>
      <c r="E40" s="36" t="s">
        <v>455</v>
      </c>
      <c r="F40" s="36">
        <f>VLOOKUP($E$20,'DATA 2016'!$C$4:$AO$329,16,FALSE)</f>
        <v>0</v>
      </c>
      <c r="G40" s="36"/>
      <c r="H40" s="37" t="s">
        <v>455</v>
      </c>
      <c r="I40" s="63">
        <f>VLOOKUP($H$20,'DATA 2016'!$C$4:$AO$329,16,FALSE)</f>
        <v>3</v>
      </c>
      <c r="J40" s="37"/>
      <c r="K40" s="93"/>
      <c r="L40" s="46"/>
    </row>
    <row r="41" spans="2:12">
      <c r="B41" s="20"/>
      <c r="C41" s="20"/>
      <c r="D41" s="35"/>
      <c r="E41" s="36" t="s">
        <v>456</v>
      </c>
      <c r="F41" s="36">
        <f>VLOOKUP($E$20,'DATA 2016'!$C$4:$AO$329,17,FALSE)</f>
        <v>1</v>
      </c>
      <c r="G41" s="36"/>
      <c r="H41" s="37" t="s">
        <v>456</v>
      </c>
      <c r="I41" s="63">
        <f>VLOOKUP($H$20,'DATA 2016'!$C$4:$AO$329,17,FALSE)</f>
        <v>5</v>
      </c>
      <c r="J41" s="37"/>
      <c r="K41" s="93"/>
      <c r="L41" s="46"/>
    </row>
    <row r="42" spans="2:12">
      <c r="B42" s="20"/>
      <c r="C42" s="20"/>
      <c r="D42" s="35"/>
      <c r="E42" s="36" t="s">
        <v>572</v>
      </c>
      <c r="F42" s="36">
        <f>VLOOKUP($E$20,'DATA 2016'!$C$4:$AO$329,18,FALSE)</f>
        <v>0</v>
      </c>
      <c r="G42" s="36"/>
      <c r="H42" s="37" t="s">
        <v>572</v>
      </c>
      <c r="I42" s="63">
        <f>VLOOKUP($H$20,'DATA 2016'!$C$4:$AO$329,18,FALSE)</f>
        <v>4</v>
      </c>
      <c r="J42" s="37"/>
      <c r="K42" s="93"/>
      <c r="L42" s="46"/>
    </row>
    <row r="43" spans="2:12">
      <c r="B43" s="20"/>
      <c r="C43" s="20"/>
      <c r="D43" s="35"/>
      <c r="E43" s="36" t="s">
        <v>624</v>
      </c>
      <c r="F43" s="36">
        <f>VLOOKUP($E$20,'DATA 2016'!$C$4:$AO$329,19,FALSE)</f>
        <v>0</v>
      </c>
      <c r="G43" s="36"/>
      <c r="H43" s="37" t="s">
        <v>624</v>
      </c>
      <c r="I43" s="63">
        <f>VLOOKUP($H$20,'DATA 2016'!$C$4:$AO$329,19,FALSE)</f>
        <v>0</v>
      </c>
      <c r="J43" s="37"/>
      <c r="K43" s="93"/>
      <c r="L43" s="46"/>
    </row>
    <row r="44" spans="2:12" ht="15.75" thickBot="1">
      <c r="B44" s="20"/>
      <c r="C44" s="20"/>
      <c r="D44" s="35"/>
      <c r="E44" s="36" t="s">
        <v>459</v>
      </c>
      <c r="F44" s="36">
        <f>VLOOKUP($E$20,'DATA 2016'!$C$4:$AO$329,20,FALSE)</f>
        <v>0</v>
      </c>
      <c r="G44" s="36"/>
      <c r="H44" s="37" t="s">
        <v>459</v>
      </c>
      <c r="I44" s="63">
        <f>VLOOKUP($H$20,'DATA 2016'!$C$4:$AO$329,20,FALSE)</f>
        <v>0</v>
      </c>
      <c r="J44" s="37"/>
      <c r="K44" s="94"/>
      <c r="L44" s="46"/>
    </row>
    <row r="45" spans="2:12">
      <c r="B45" s="20"/>
      <c r="C45" s="20"/>
      <c r="D45" s="35"/>
      <c r="E45" s="36" t="s">
        <v>460</v>
      </c>
      <c r="F45" s="36">
        <f>VLOOKUP($E$20,'DATA 2016'!$C$4:$AO$329,21,FALSE)</f>
        <v>0</v>
      </c>
      <c r="G45" s="36"/>
      <c r="H45" s="37" t="s">
        <v>460</v>
      </c>
      <c r="I45" s="63">
        <f>VLOOKUP($H$20,'DATA 2016'!$C$4:$AO$329,21,FALSE)</f>
        <v>0</v>
      </c>
      <c r="J45" s="37"/>
      <c r="K45" s="92">
        <v>42720</v>
      </c>
      <c r="L45" s="46"/>
    </row>
    <row r="46" spans="2:12">
      <c r="B46" s="20"/>
      <c r="C46" s="20"/>
      <c r="D46" s="35"/>
      <c r="E46" s="36" t="s">
        <v>461</v>
      </c>
      <c r="F46" s="36">
        <f>VLOOKUP($E$20,'DATA 2016'!$C$4:$AO$329,22,FALSE)</f>
        <v>1</v>
      </c>
      <c r="G46" s="36"/>
      <c r="H46" s="37" t="s">
        <v>461</v>
      </c>
      <c r="I46" s="63">
        <f>VLOOKUP($H$20,'DATA 2016'!$C$4:$AO$329,22,FALSE)</f>
        <v>3</v>
      </c>
      <c r="J46" s="37"/>
      <c r="K46" s="93"/>
      <c r="L46" s="20"/>
    </row>
    <row r="47" spans="2:12">
      <c r="B47" s="20"/>
      <c r="C47" s="20"/>
      <c r="D47" s="35"/>
      <c r="E47" s="36" t="s">
        <v>12</v>
      </c>
      <c r="F47" s="36">
        <f>VLOOKUP($E$20,'DATA 2016'!$C$4:$AO$329,23,FALSE)</f>
        <v>2</v>
      </c>
      <c r="G47" s="36"/>
      <c r="H47" s="37" t="s">
        <v>12</v>
      </c>
      <c r="I47" s="63">
        <f>VLOOKUP($H$20,'DATA 2016'!$C$4:$AO$329,23,FALSE)</f>
        <v>15</v>
      </c>
      <c r="J47" s="37"/>
      <c r="K47" s="93"/>
      <c r="L47" s="20"/>
    </row>
    <row r="48" spans="2:12" ht="23.25" thickBot="1">
      <c r="B48" s="20"/>
      <c r="C48" s="20"/>
      <c r="D48" s="47" t="s">
        <v>573</v>
      </c>
      <c r="E48" s="40"/>
      <c r="F48" s="40"/>
      <c r="G48" s="40"/>
      <c r="H48" s="41"/>
      <c r="I48" s="70"/>
      <c r="J48" s="41"/>
      <c r="K48" s="93"/>
      <c r="L48" s="20"/>
    </row>
    <row r="49" spans="2:13" ht="15" customHeight="1">
      <c r="B49" s="20"/>
      <c r="C49" s="20"/>
      <c r="D49" s="30" t="s">
        <v>630</v>
      </c>
      <c r="E49" s="31" t="s">
        <v>626</v>
      </c>
      <c r="F49" s="71" t="str">
        <f>VLOOKUP($E$20,'DATA 2016'!$C$4:$AO$329,24,FALSE)</f>
        <v>Yes</v>
      </c>
      <c r="G49" s="32"/>
      <c r="H49" s="33" t="s">
        <v>626</v>
      </c>
      <c r="I49" s="72" t="str">
        <f>VLOOKUP($H$20,'DATA 2016'!$C$4:$AO$329,24,FALSE)</f>
        <v>Yes</v>
      </c>
      <c r="J49" s="34"/>
      <c r="K49" s="93"/>
      <c r="L49" s="20"/>
    </row>
    <row r="50" spans="2:13" ht="15.75" thickBot="1">
      <c r="B50" s="20"/>
      <c r="C50" s="20"/>
      <c r="D50" s="48" t="s">
        <v>470</v>
      </c>
      <c r="E50" s="40"/>
      <c r="F50" s="62"/>
      <c r="G50" s="40"/>
      <c r="H50" s="41"/>
      <c r="I50" s="70"/>
      <c r="J50" s="41"/>
      <c r="K50" s="94"/>
      <c r="L50" s="20"/>
    </row>
    <row r="51" spans="2:13">
      <c r="B51" s="20"/>
      <c r="C51" s="20"/>
      <c r="D51" s="30" t="s">
        <v>574</v>
      </c>
      <c r="E51" s="31" t="s">
        <v>575</v>
      </c>
      <c r="F51" s="71">
        <f>VLOOKUP($E$20,'DATA 2016'!$C$4:$AO$329,25,FALSE)</f>
        <v>410</v>
      </c>
      <c r="G51" s="32"/>
      <c r="H51" s="33" t="s">
        <v>575</v>
      </c>
      <c r="I51" s="72">
        <f>VLOOKUP($H$20,'DATA 2016'!$C$4:$AO$329,25,FALSE)</f>
        <v>648</v>
      </c>
      <c r="J51" s="34"/>
      <c r="K51" s="92">
        <v>42720</v>
      </c>
      <c r="L51" s="20"/>
    </row>
    <row r="52" spans="2:13">
      <c r="B52" s="20"/>
      <c r="C52" s="20"/>
      <c r="D52" s="35"/>
      <c r="E52" s="36" t="s">
        <v>576</v>
      </c>
      <c r="F52" s="61" t="str">
        <f>VLOOKUP($E$20,'DATA 2016'!$C$4:$AO$329,26,FALSE)</f>
        <v>Increased</v>
      </c>
      <c r="G52" s="36"/>
      <c r="H52" s="37" t="s">
        <v>576</v>
      </c>
      <c r="I52" s="63" t="str">
        <f>VLOOKUP($H$20,'DATA 2016'!$C$4:$AO$329,26,FALSE)</f>
        <v>Decreased</v>
      </c>
      <c r="J52" s="37"/>
      <c r="K52" s="93"/>
      <c r="L52" s="20"/>
    </row>
    <row r="53" spans="2:13">
      <c r="B53" s="20"/>
      <c r="C53" s="20"/>
      <c r="D53" s="35"/>
      <c r="E53" s="36"/>
      <c r="F53" s="61"/>
      <c r="G53" s="36"/>
      <c r="H53" s="37"/>
      <c r="I53" s="63"/>
      <c r="J53" s="37"/>
      <c r="K53" s="93"/>
      <c r="L53" s="20"/>
    </row>
    <row r="54" spans="2:13" ht="33.75" customHeight="1">
      <c r="B54" s="20"/>
      <c r="C54" s="20"/>
      <c r="D54" s="35"/>
      <c r="E54" s="38" t="s">
        <v>577</v>
      </c>
      <c r="F54" s="61">
        <f>VLOOKUP($E$20,'DATA 2016'!$C$4:$AO$329,27,FALSE)</f>
        <v>1</v>
      </c>
      <c r="G54" s="36"/>
      <c r="H54" s="39" t="s">
        <v>577</v>
      </c>
      <c r="I54" s="63">
        <f>VLOOKUP($H$20,'DATA 2016'!$C$4:$AO$329,27,FALSE)</f>
        <v>44</v>
      </c>
      <c r="J54" s="37"/>
      <c r="K54" s="93"/>
      <c r="L54" s="20"/>
    </row>
    <row r="55" spans="2:13">
      <c r="B55" s="20"/>
      <c r="C55" s="20"/>
      <c r="D55" s="35"/>
      <c r="E55" s="36" t="s">
        <v>576</v>
      </c>
      <c r="F55" s="61" t="str">
        <f>VLOOKUP($E$20,'DATA 2016'!$C$4:$AO$329,28,FALSE)</f>
        <v>Decreased</v>
      </c>
      <c r="G55" s="36"/>
      <c r="H55" s="37" t="s">
        <v>576</v>
      </c>
      <c r="I55" s="63" t="str">
        <f>VLOOKUP($H$20,'DATA 2016'!$C$4:$AO$329,28,FALSE)</f>
        <v>Decreased</v>
      </c>
      <c r="J55" s="37"/>
      <c r="K55" s="93"/>
      <c r="L55" s="20"/>
    </row>
    <row r="56" spans="2:13" ht="15.75" thickBot="1">
      <c r="B56" s="20"/>
      <c r="C56" s="20"/>
      <c r="D56" s="35"/>
      <c r="E56" s="36"/>
      <c r="F56" s="36"/>
      <c r="G56" s="36"/>
      <c r="H56" s="37"/>
      <c r="I56" s="63"/>
      <c r="J56" s="37"/>
      <c r="K56" s="94"/>
      <c r="L56" s="20"/>
    </row>
    <row r="57" spans="2:13" ht="17.25">
      <c r="B57" s="20"/>
      <c r="C57" s="20"/>
      <c r="D57" s="35"/>
      <c r="E57" s="38" t="s">
        <v>629</v>
      </c>
      <c r="F57" s="36" t="str">
        <f>VLOOKUP($E$20,'DATA 2016'!$C$4:$AO$329,29,FALSE)</f>
        <v>-</v>
      </c>
      <c r="G57" s="36"/>
      <c r="H57" s="39" t="s">
        <v>629</v>
      </c>
      <c r="I57" s="63" t="str">
        <f>VLOOKUP($H$20,'DATA 2016'!$C$4:$AO$329,29,FALSE)</f>
        <v>-</v>
      </c>
      <c r="J57" s="37"/>
      <c r="K57" s="92">
        <v>42720</v>
      </c>
      <c r="L57" s="20"/>
    </row>
    <row r="58" spans="2:13" ht="23.25" thickBot="1">
      <c r="B58" s="20"/>
      <c r="C58" s="20"/>
      <c r="D58" s="75" t="s">
        <v>623</v>
      </c>
      <c r="E58" s="66"/>
      <c r="F58" s="66"/>
      <c r="G58" s="66"/>
      <c r="H58" s="67"/>
      <c r="I58" s="68"/>
      <c r="J58" s="67"/>
      <c r="K58" s="93"/>
      <c r="L58" s="20"/>
    </row>
    <row r="59" spans="2:13" ht="32.25" customHeight="1">
      <c r="B59" s="20"/>
      <c r="C59" s="20"/>
      <c r="D59" s="122" t="s">
        <v>639</v>
      </c>
      <c r="E59" s="81" t="s">
        <v>636</v>
      </c>
      <c r="F59" s="32">
        <f>VLOOKUP($E$20,'DATA 2016'!$C$4:$AO$329,37,FALSE)</f>
        <v>0.1</v>
      </c>
      <c r="G59" s="81"/>
      <c r="H59" s="73" t="s">
        <v>636</v>
      </c>
      <c r="I59" s="72">
        <f>VLOOKUP($H$20,'DATA 2016'!$C$4:$AO$329,37,FALSE)</f>
        <v>0.8</v>
      </c>
      <c r="J59" s="83"/>
      <c r="K59" s="93"/>
      <c r="L59" s="20"/>
    </row>
    <row r="60" spans="2:13">
      <c r="B60" s="20"/>
      <c r="C60" s="20"/>
      <c r="D60" s="123"/>
      <c r="E60" s="82" t="s">
        <v>641</v>
      </c>
      <c r="F60" s="61" t="str">
        <f>VLOOKUP($E$20,'DATA 2016'!$C$4:$AO$329,38,FALSE)</f>
        <v>Decrease</v>
      </c>
      <c r="G60" s="82"/>
      <c r="H60" s="74" t="s">
        <v>641</v>
      </c>
      <c r="I60" s="63" t="str">
        <f>VLOOKUP($H$20,'DATA 2016'!$C$4:$AO$329,38,FALSE)</f>
        <v>Same</v>
      </c>
      <c r="J60" s="76"/>
      <c r="K60" s="93"/>
      <c r="L60" s="20"/>
    </row>
    <row r="61" spans="2:13">
      <c r="B61" s="20"/>
      <c r="C61" s="20"/>
      <c r="D61" s="124"/>
      <c r="E61" s="82"/>
      <c r="F61" s="36"/>
      <c r="G61" s="82"/>
      <c r="H61" s="74"/>
      <c r="I61" s="63"/>
      <c r="J61" s="76"/>
      <c r="K61" s="93"/>
      <c r="L61" s="20"/>
    </row>
    <row r="62" spans="2:13" ht="81.75" customHeight="1" thickBot="1">
      <c r="B62" s="20"/>
      <c r="C62" s="20"/>
      <c r="D62" s="85" t="s">
        <v>638</v>
      </c>
      <c r="E62" s="86" t="s">
        <v>637</v>
      </c>
      <c r="F62" s="88" t="str">
        <f>VLOOKUP($E$20,'DATA 2016'!$C$4:$AO$329,39,FALSE)</f>
        <v>Advised by Chichester District Council</v>
      </c>
      <c r="G62" s="86"/>
      <c r="H62" s="87" t="s">
        <v>637</v>
      </c>
      <c r="I62" s="89" t="str">
        <f>VLOOKUP($H$20,'DATA 2016'!$C$4:$AO$329,39,FALSE)</f>
        <v>Advised by Cumbria County Council</v>
      </c>
      <c r="J62" s="84"/>
      <c r="K62" s="94"/>
      <c r="L62" s="20"/>
    </row>
    <row r="63" spans="2:13">
      <c r="B63" s="20"/>
      <c r="C63" s="20"/>
      <c r="D63" s="35" t="s">
        <v>578</v>
      </c>
      <c r="E63" s="42" t="s">
        <v>627</v>
      </c>
      <c r="F63" s="43"/>
      <c r="G63" s="43"/>
      <c r="H63" s="44" t="s">
        <v>627</v>
      </c>
      <c r="I63" s="69"/>
      <c r="J63" s="45"/>
      <c r="K63" s="125">
        <v>42720</v>
      </c>
      <c r="L63" s="20"/>
    </row>
    <row r="64" spans="2:13">
      <c r="B64" s="20"/>
      <c r="C64" s="20"/>
      <c r="D64" s="35"/>
      <c r="E64" s="36" t="s">
        <v>579</v>
      </c>
      <c r="F64" s="60">
        <f>VLOOKUP($E$20,'DATA 2016'!$C$4:$AO$329,30,FALSE)</f>
        <v>931573.67999999993</v>
      </c>
      <c r="G64" s="36"/>
      <c r="H64" s="37" t="s">
        <v>579</v>
      </c>
      <c r="I64" s="64">
        <f>VLOOKUP($H$20,'DATA 2016'!$C$4:$AO$329,30,FALSE)</f>
        <v>14302658.460000001</v>
      </c>
      <c r="J64" s="37"/>
      <c r="K64" s="125"/>
      <c r="L64" s="20"/>
      <c r="M64" s="49"/>
    </row>
    <row r="65" spans="2:13">
      <c r="B65" s="20"/>
      <c r="C65" s="20"/>
      <c r="D65" s="35"/>
      <c r="E65" s="36" t="s">
        <v>580</v>
      </c>
      <c r="F65" s="98">
        <f>VLOOKUP($E$20,'DATA 2016'!$C$4:$AO$329,31,FALSE)</f>
        <v>1.3049429538027394E-4</v>
      </c>
      <c r="G65" s="36"/>
      <c r="H65" s="37" t="s">
        <v>580</v>
      </c>
      <c r="I65" s="99">
        <f>VLOOKUP($H$20,'DATA 2016'!$C$4:$AO$329,31,FALSE)</f>
        <v>2.0035080186061225E-3</v>
      </c>
      <c r="J65" s="37"/>
      <c r="K65" s="125"/>
      <c r="L65" s="20"/>
      <c r="M65" s="49"/>
    </row>
    <row r="66" spans="2:13">
      <c r="B66" s="20"/>
      <c r="C66" s="20"/>
      <c r="D66" s="35"/>
      <c r="E66" s="36" t="s">
        <v>464</v>
      </c>
      <c r="F66" s="36">
        <f>VLOOKUP($E$20,'DATA 2016'!$C$4:$AO$329,32,FALSE)</f>
        <v>20</v>
      </c>
      <c r="G66" s="36"/>
      <c r="H66" s="37" t="s">
        <v>464</v>
      </c>
      <c r="I66" s="63">
        <f>VLOOKUP($H$20,'DATA 2016'!$C$4:$AO$329,32,FALSE)</f>
        <v>105</v>
      </c>
      <c r="J66" s="37"/>
      <c r="K66" s="125"/>
      <c r="L66" s="20"/>
      <c r="M66" s="49"/>
    </row>
    <row r="67" spans="2:13">
      <c r="B67" s="20"/>
      <c r="C67" s="20"/>
      <c r="D67" s="35"/>
      <c r="E67" s="50" t="s">
        <v>465</v>
      </c>
      <c r="F67" s="98">
        <f>VLOOKUP($E$20,'DATA 2016'!$C$4:$AO$329,33,FALSE)</f>
        <v>4.9970017989206473E-4</v>
      </c>
      <c r="G67" s="36"/>
      <c r="H67" s="65" t="s">
        <v>465</v>
      </c>
      <c r="I67" s="99">
        <f>VLOOKUP($H$20,'DATA 2016'!$C$4:$AO$329,33,FALSE)</f>
        <v>2.6234259444333401E-3</v>
      </c>
      <c r="J67" s="37"/>
      <c r="K67" s="125"/>
      <c r="L67" s="20"/>
      <c r="M67" s="49"/>
    </row>
    <row r="68" spans="2:13">
      <c r="B68" s="20"/>
      <c r="C68" s="20"/>
      <c r="D68" s="35"/>
      <c r="E68" s="36" t="s">
        <v>581</v>
      </c>
      <c r="F68" s="36">
        <f>VLOOKUP($E$20,'DATA 2016'!$C$4:$AO$329,34,FALSE)</f>
        <v>25</v>
      </c>
      <c r="G68" s="36"/>
      <c r="H68" s="37" t="s">
        <v>581</v>
      </c>
      <c r="I68" s="63">
        <f>VLOOKUP($H$20,'DATA 2016'!$C$4:$AO$329,34,FALSE)</f>
        <v>149</v>
      </c>
      <c r="J68" s="37"/>
      <c r="K68" s="125"/>
      <c r="L68" s="20"/>
      <c r="M68" s="49"/>
    </row>
    <row r="69" spans="2:13">
      <c r="B69" s="20"/>
      <c r="C69" s="20"/>
      <c r="D69" s="35"/>
      <c r="E69" s="36" t="s">
        <v>468</v>
      </c>
      <c r="F69" s="60">
        <f>VLOOKUP($E$20,'DATA 2016'!$C$4:$AO$329,36,FALSE)</f>
        <v>2746095</v>
      </c>
      <c r="G69" s="36"/>
      <c r="H69" s="37" t="s">
        <v>468</v>
      </c>
      <c r="I69" s="64">
        <f>VLOOKUP($H$20,'DATA 2016'!$C$4:$AO$329,36,FALSE)</f>
        <v>24151220.579999998</v>
      </c>
      <c r="J69" s="78"/>
      <c r="K69" s="125"/>
      <c r="L69" s="20"/>
      <c r="M69" s="49"/>
    </row>
    <row r="70" spans="2:13" ht="15.75" thickBot="1">
      <c r="B70" s="20"/>
      <c r="C70" s="20"/>
      <c r="D70" s="48" t="s">
        <v>582</v>
      </c>
      <c r="E70" s="40" t="s">
        <v>583</v>
      </c>
      <c r="F70" s="79">
        <f>VLOOKUP($E$20,'DATA 2016'!$C$4:$AO$329,35,FALSE)</f>
        <v>0.8</v>
      </c>
      <c r="G70" s="40"/>
      <c r="H70" s="41" t="s">
        <v>583</v>
      </c>
      <c r="I70" s="80">
        <f>VLOOKUP($H$20,'DATA 2016'!$C$4:$AO$329,35,FALSE)</f>
        <v>0.70469798657718119</v>
      </c>
      <c r="J70" s="41"/>
      <c r="K70" s="126"/>
      <c r="L70" s="20"/>
      <c r="M70" s="49"/>
    </row>
    <row r="71" spans="2:13" ht="27.75" customHeight="1">
      <c r="B71" s="20"/>
      <c r="C71" s="20"/>
      <c r="D71" s="120" t="s">
        <v>584</v>
      </c>
      <c r="E71" s="120"/>
      <c r="F71" s="120"/>
      <c r="G71" s="120"/>
      <c r="H71" s="120"/>
      <c r="I71" s="120"/>
      <c r="J71" s="120"/>
      <c r="K71" s="120"/>
      <c r="L71" s="51"/>
    </row>
    <row r="72" spans="2:13" ht="24.75" customHeight="1">
      <c r="B72" s="20"/>
      <c r="C72" s="20"/>
      <c r="D72" s="121" t="s">
        <v>628</v>
      </c>
      <c r="E72" s="121"/>
      <c r="F72" s="121"/>
      <c r="G72" s="121"/>
      <c r="H72" s="121"/>
      <c r="I72" s="121"/>
      <c r="J72" s="121"/>
      <c r="K72" s="121"/>
      <c r="L72" s="51"/>
    </row>
    <row r="73" spans="2:13" ht="26.25" customHeight="1">
      <c r="B73" s="20"/>
      <c r="C73" s="20"/>
      <c r="D73" s="121" t="s">
        <v>632</v>
      </c>
      <c r="E73" s="121"/>
      <c r="F73" s="121"/>
      <c r="G73" s="121"/>
      <c r="H73" s="121"/>
      <c r="I73" s="121"/>
      <c r="J73" s="121"/>
      <c r="K73" s="121"/>
      <c r="L73" s="51"/>
    </row>
    <row r="74" spans="2:13" ht="15" customHeight="1">
      <c r="B74" s="20"/>
      <c r="C74" s="20"/>
      <c r="D74" s="77" t="s">
        <v>640</v>
      </c>
      <c r="E74" s="20"/>
      <c r="F74" s="20"/>
      <c r="G74" s="20"/>
      <c r="H74" s="20"/>
      <c r="I74" s="20"/>
      <c r="J74" s="20"/>
      <c r="K74" s="20"/>
      <c r="L74" s="51"/>
    </row>
    <row r="75" spans="2:13">
      <c r="B75" s="20"/>
      <c r="C75" s="20"/>
      <c r="D75" s="52"/>
      <c r="E75" s="52"/>
      <c r="F75" s="52"/>
      <c r="G75" s="52"/>
      <c r="H75" s="52"/>
      <c r="I75" s="52"/>
      <c r="J75" s="52"/>
      <c r="K75" s="52"/>
      <c r="L75" s="52"/>
    </row>
    <row r="76" spans="2:13">
      <c r="B76" s="46" t="s">
        <v>585</v>
      </c>
      <c r="C76" s="20"/>
      <c r="D76" s="20"/>
      <c r="E76" s="20"/>
      <c r="F76" s="20"/>
      <c r="G76" s="20"/>
      <c r="H76" s="20"/>
      <c r="I76" s="20"/>
      <c r="J76" s="20"/>
      <c r="K76" s="20"/>
      <c r="L76" s="20"/>
    </row>
    <row r="77" spans="2:13">
      <c r="B77" s="20"/>
      <c r="C77" s="20"/>
      <c r="D77" s="20" t="s">
        <v>633</v>
      </c>
      <c r="E77" s="20"/>
      <c r="F77" s="20"/>
      <c r="G77" s="20"/>
      <c r="H77" s="20"/>
      <c r="I77" s="20"/>
      <c r="J77" s="20"/>
      <c r="K77" s="20"/>
      <c r="L77" s="20"/>
    </row>
    <row r="78" spans="2:13">
      <c r="B78" s="20"/>
      <c r="C78" s="20"/>
      <c r="D78" s="20" t="s">
        <v>619</v>
      </c>
      <c r="E78" s="20"/>
      <c r="F78" s="20"/>
      <c r="G78" s="20"/>
      <c r="H78" s="20"/>
      <c r="I78" s="20"/>
      <c r="J78" s="20"/>
      <c r="K78" s="20"/>
      <c r="L78" s="20"/>
    </row>
    <row r="79" spans="2:13">
      <c r="B79" s="20"/>
      <c r="C79" s="20"/>
      <c r="D79" s="119" t="s">
        <v>586</v>
      </c>
      <c r="E79" s="119"/>
      <c r="F79" s="119"/>
      <c r="G79" s="119"/>
      <c r="H79" s="119"/>
      <c r="I79" s="119"/>
      <c r="J79" s="119"/>
      <c r="K79" s="119"/>
      <c r="L79" s="119"/>
    </row>
    <row r="80" spans="2:13" ht="30" customHeight="1">
      <c r="B80" s="20"/>
      <c r="C80" s="20"/>
      <c r="D80" s="127" t="s">
        <v>587</v>
      </c>
      <c r="E80" s="127"/>
      <c r="F80" s="127"/>
      <c r="G80" s="127"/>
      <c r="H80" s="127"/>
      <c r="I80" s="127"/>
      <c r="J80" s="127"/>
      <c r="K80" s="127"/>
      <c r="L80" s="127"/>
    </row>
    <row r="81" spans="2:12">
      <c r="B81" s="20"/>
      <c r="C81" s="20"/>
      <c r="D81" s="119" t="s">
        <v>588</v>
      </c>
      <c r="E81" s="119"/>
      <c r="F81" s="119"/>
      <c r="G81" s="119"/>
      <c r="H81" s="119"/>
      <c r="I81" s="119"/>
      <c r="J81" s="119"/>
      <c r="K81" s="119"/>
      <c r="L81" s="119"/>
    </row>
    <row r="82" spans="2:12">
      <c r="B82" s="20"/>
      <c r="C82" s="20"/>
      <c r="D82" s="119" t="s">
        <v>589</v>
      </c>
      <c r="E82" s="119"/>
      <c r="F82" s="119"/>
      <c r="G82" s="119"/>
      <c r="H82" s="119"/>
      <c r="I82" s="119"/>
      <c r="J82" s="119"/>
      <c r="K82" s="119"/>
      <c r="L82" s="119"/>
    </row>
    <row r="83" spans="2:12">
      <c r="B83" s="20"/>
      <c r="C83" s="20"/>
      <c r="D83" s="119" t="s">
        <v>634</v>
      </c>
      <c r="E83" s="119"/>
      <c r="F83" s="119"/>
      <c r="G83" s="119"/>
      <c r="H83" s="119"/>
      <c r="I83" s="119"/>
      <c r="J83" s="119"/>
      <c r="K83" s="119"/>
      <c r="L83" s="119"/>
    </row>
    <row r="84" spans="2:12">
      <c r="B84" s="20"/>
      <c r="C84" s="20"/>
      <c r="D84" s="20"/>
      <c r="E84" s="20"/>
      <c r="F84" s="20"/>
      <c r="G84" s="20"/>
      <c r="H84" s="20"/>
      <c r="I84" s="20"/>
      <c r="J84" s="20"/>
      <c r="K84" s="20"/>
      <c r="L84" s="20"/>
    </row>
    <row r="85" spans="2:12">
      <c r="B85" s="20"/>
      <c r="C85" s="20"/>
      <c r="D85" s="20" t="s">
        <v>620</v>
      </c>
      <c r="E85" s="20"/>
      <c r="F85" s="20"/>
      <c r="G85" s="20"/>
      <c r="H85" s="20"/>
      <c r="I85" s="20"/>
      <c r="J85" s="20"/>
      <c r="K85" s="20"/>
      <c r="L85" s="20"/>
    </row>
    <row r="86" spans="2:12">
      <c r="B86" s="20"/>
      <c r="C86" s="20"/>
      <c r="D86" s="20" t="s">
        <v>621</v>
      </c>
      <c r="E86" s="7"/>
      <c r="F86" s="20"/>
      <c r="G86" s="20"/>
      <c r="H86" s="20"/>
      <c r="I86" s="20"/>
      <c r="J86" s="20"/>
      <c r="K86" s="20"/>
      <c r="L86" s="20"/>
    </row>
    <row r="87" spans="2:12">
      <c r="B87" s="20"/>
      <c r="C87" s="20"/>
      <c r="D87" s="53"/>
      <c r="E87" s="7"/>
      <c r="F87" s="20"/>
      <c r="G87" s="20"/>
      <c r="H87" s="20"/>
      <c r="I87" s="20"/>
      <c r="J87" s="20"/>
      <c r="K87" s="20"/>
      <c r="L87" s="20"/>
    </row>
    <row r="88" spans="2:12">
      <c r="B88" s="20"/>
      <c r="C88" s="20"/>
      <c r="D88" s="20"/>
      <c r="E88" s="20"/>
      <c r="F88" s="20"/>
      <c r="G88" s="20"/>
      <c r="H88" s="20"/>
      <c r="I88" s="20"/>
      <c r="J88" s="20"/>
      <c r="K88" s="20"/>
      <c r="L88" s="20"/>
    </row>
    <row r="232" spans="12:12">
      <c r="L232" s="17" t="s">
        <v>478</v>
      </c>
    </row>
    <row r="233" spans="12:12">
      <c r="L233" s="17" t="s">
        <v>30</v>
      </c>
    </row>
    <row r="234" spans="12:12">
      <c r="L234" s="17" t="s">
        <v>32</v>
      </c>
    </row>
    <row r="235" spans="12:12">
      <c r="L235" s="17" t="s">
        <v>34</v>
      </c>
    </row>
    <row r="236" spans="12:12">
      <c r="L236" s="17" t="s">
        <v>57</v>
      </c>
    </row>
    <row r="237" spans="12:12">
      <c r="L237" s="17" t="s">
        <v>590</v>
      </c>
    </row>
    <row r="238" spans="12:12">
      <c r="L238" s="17" t="s">
        <v>17</v>
      </c>
    </row>
    <row r="239" spans="12:12">
      <c r="L239" s="17" t="s">
        <v>23</v>
      </c>
    </row>
    <row r="240" spans="12:12">
      <c r="L240" s="17" t="s">
        <v>28</v>
      </c>
    </row>
    <row r="241" spans="12:12">
      <c r="L241" s="17" t="s">
        <v>38</v>
      </c>
    </row>
    <row r="242" spans="12:12">
      <c r="L242" s="17" t="s">
        <v>41</v>
      </c>
    </row>
    <row r="243" spans="12:12">
      <c r="L243" s="17" t="s">
        <v>44</v>
      </c>
    </row>
    <row r="244" spans="12:12">
      <c r="L244" s="17" t="s">
        <v>51</v>
      </c>
    </row>
    <row r="245" spans="12:12">
      <c r="L245" s="17" t="s">
        <v>58</v>
      </c>
    </row>
    <row r="246" spans="12:12">
      <c r="L246" s="17" t="s">
        <v>591</v>
      </c>
    </row>
    <row r="247" spans="12:12">
      <c r="L247" s="17" t="s">
        <v>22</v>
      </c>
    </row>
    <row r="248" spans="12:12">
      <c r="L248" s="17" t="s">
        <v>27</v>
      </c>
    </row>
    <row r="249" spans="12:12">
      <c r="L249" s="17" t="s">
        <v>43</v>
      </c>
    </row>
    <row r="250" spans="12:12">
      <c r="L250" s="17" t="s">
        <v>45</v>
      </c>
    </row>
    <row r="251" spans="12:12">
      <c r="L251" s="17" t="s">
        <v>49</v>
      </c>
    </row>
    <row r="252" spans="12:12">
      <c r="L252" s="17" t="s">
        <v>53</v>
      </c>
    </row>
    <row r="253" spans="12:12">
      <c r="L253" s="17" t="s">
        <v>55</v>
      </c>
    </row>
    <row r="254" spans="12:12">
      <c r="L254" s="17" t="s">
        <v>592</v>
      </c>
    </row>
    <row r="255" spans="12:12">
      <c r="L255" s="17" t="s">
        <v>25</v>
      </c>
    </row>
    <row r="256" spans="12:12">
      <c r="L256" s="17" t="s">
        <v>39</v>
      </c>
    </row>
    <row r="257" spans="12:12">
      <c r="L257" s="17" t="s">
        <v>47</v>
      </c>
    </row>
    <row r="258" spans="12:12">
      <c r="L258" s="17" t="s">
        <v>52</v>
      </c>
    </row>
    <row r="259" spans="12:12">
      <c r="L259" s="17" t="s">
        <v>59</v>
      </c>
    </row>
    <row r="260" spans="12:12">
      <c r="L260" s="17" t="s">
        <v>60</v>
      </c>
    </row>
    <row r="261" spans="12:12">
      <c r="L261" s="17" t="s">
        <v>63</v>
      </c>
    </row>
    <row r="262" spans="12:12">
      <c r="L262" s="17" t="s">
        <v>593</v>
      </c>
    </row>
    <row r="263" spans="12:12">
      <c r="L263" s="17" t="s">
        <v>36</v>
      </c>
    </row>
    <row r="264" spans="12:12">
      <c r="L264" s="17" t="s">
        <v>37</v>
      </c>
    </row>
    <row r="265" spans="12:12">
      <c r="L265" s="17" t="s">
        <v>40</v>
      </c>
    </row>
    <row r="266" spans="12:12">
      <c r="L266" s="17" t="s">
        <v>46</v>
      </c>
    </row>
    <row r="267" spans="12:12">
      <c r="L267" s="17" t="s">
        <v>54</v>
      </c>
    </row>
    <row r="268" spans="12:12">
      <c r="L268" s="17" t="s">
        <v>61</v>
      </c>
    </row>
    <row r="269" spans="12:12">
      <c r="L269" s="17" t="s">
        <v>62</v>
      </c>
    </row>
    <row r="270" spans="12:12">
      <c r="L270" s="17" t="s">
        <v>594</v>
      </c>
    </row>
    <row r="271" spans="12:12">
      <c r="L271" s="17" t="s">
        <v>19</v>
      </c>
    </row>
    <row r="272" spans="12:12">
      <c r="L272" s="17" t="s">
        <v>20</v>
      </c>
    </row>
    <row r="273" spans="12:12">
      <c r="L273" s="17" t="s">
        <v>26</v>
      </c>
    </row>
    <row r="274" spans="12:12">
      <c r="L274" s="17" t="s">
        <v>42</v>
      </c>
    </row>
    <row r="275" spans="12:12">
      <c r="L275" s="17" t="s">
        <v>48</v>
      </c>
    </row>
    <row r="276" spans="12:12">
      <c r="L276" s="17" t="s">
        <v>50</v>
      </c>
    </row>
    <row r="277" spans="12:12">
      <c r="L277" s="17" t="s">
        <v>56</v>
      </c>
    </row>
    <row r="279" spans="12:12">
      <c r="L279" s="17" t="s">
        <v>479</v>
      </c>
    </row>
    <row r="280" spans="12:12">
      <c r="L280" s="17" t="s">
        <v>70</v>
      </c>
    </row>
    <row r="281" spans="12:12">
      <c r="L281" s="17" t="s">
        <v>81</v>
      </c>
    </row>
    <row r="282" spans="12:12">
      <c r="L282" s="17" t="s">
        <v>84</v>
      </c>
    </row>
    <row r="283" spans="12:12">
      <c r="L283" s="17" t="s">
        <v>99</v>
      </c>
    </row>
    <row r="284" spans="12:12">
      <c r="L284" s="17" t="s">
        <v>109</v>
      </c>
    </row>
    <row r="285" spans="12:12">
      <c r="L285" s="17" t="s">
        <v>117</v>
      </c>
    </row>
    <row r="286" spans="12:12">
      <c r="L286" s="17" t="s">
        <v>595</v>
      </c>
    </row>
    <row r="287" spans="12:12">
      <c r="L287" s="17" t="s">
        <v>79</v>
      </c>
    </row>
    <row r="288" spans="12:12">
      <c r="L288" s="17" t="s">
        <v>87</v>
      </c>
    </row>
    <row r="289" spans="12:12">
      <c r="L289" s="17" t="s">
        <v>90</v>
      </c>
    </row>
    <row r="290" spans="12:12">
      <c r="L290" s="17" t="s">
        <v>95</v>
      </c>
    </row>
    <row r="291" spans="12:12">
      <c r="L291" s="17" t="s">
        <v>106</v>
      </c>
    </row>
    <row r="292" spans="12:12">
      <c r="L292" s="17" t="s">
        <v>596</v>
      </c>
    </row>
    <row r="293" spans="12:12">
      <c r="L293" s="17" t="s">
        <v>68</v>
      </c>
    </row>
    <row r="294" spans="12:12">
      <c r="L294" s="17" t="s">
        <v>71</v>
      </c>
    </row>
    <row r="295" spans="12:12">
      <c r="L295" s="17" t="s">
        <v>74</v>
      </c>
    </row>
    <row r="296" spans="12:12">
      <c r="L296" s="17" t="s">
        <v>80</v>
      </c>
    </row>
    <row r="297" spans="12:12">
      <c r="L297" s="17" t="s">
        <v>82</v>
      </c>
    </row>
    <row r="298" spans="12:12">
      <c r="L298" s="17" t="s">
        <v>85</v>
      </c>
    </row>
    <row r="299" spans="12:12">
      <c r="L299" s="17" t="s">
        <v>89</v>
      </c>
    </row>
    <row r="300" spans="12:12">
      <c r="L300" s="17" t="s">
        <v>93</v>
      </c>
    </row>
    <row r="301" spans="12:12">
      <c r="L301" s="17" t="s">
        <v>100</v>
      </c>
    </row>
    <row r="302" spans="12:12">
      <c r="L302" s="17" t="s">
        <v>105</v>
      </c>
    </row>
    <row r="303" spans="12:12">
      <c r="L303" s="17" t="s">
        <v>114</v>
      </c>
    </row>
    <row r="304" spans="12:12">
      <c r="L304" s="17" t="s">
        <v>118</v>
      </c>
    </row>
    <row r="305" spans="12:12">
      <c r="L305" s="17" t="s">
        <v>597</v>
      </c>
    </row>
    <row r="306" spans="12:12">
      <c r="L306" s="17" t="s">
        <v>77</v>
      </c>
    </row>
    <row r="307" spans="12:12">
      <c r="L307" s="17" t="s">
        <v>86</v>
      </c>
    </row>
    <row r="308" spans="12:12">
      <c r="L308" s="17" t="s">
        <v>88</v>
      </c>
    </row>
    <row r="309" spans="12:12">
      <c r="L309" s="17" t="s">
        <v>94</v>
      </c>
    </row>
    <row r="310" spans="12:12">
      <c r="L310" s="17" t="s">
        <v>102</v>
      </c>
    </row>
    <row r="311" spans="12:12">
      <c r="L311" s="17" t="s">
        <v>110</v>
      </c>
    </row>
    <row r="312" spans="12:12">
      <c r="L312" s="17" t="s">
        <v>112</v>
      </c>
    </row>
    <row r="313" spans="12:12">
      <c r="L313" s="17" t="s">
        <v>115</v>
      </c>
    </row>
    <row r="314" spans="12:12">
      <c r="L314" s="17" t="s">
        <v>119</v>
      </c>
    </row>
    <row r="315" spans="12:12">
      <c r="L315" s="17" t="s">
        <v>121</v>
      </c>
    </row>
    <row r="316" spans="12:12">
      <c r="L316" s="17" t="s">
        <v>598</v>
      </c>
    </row>
    <row r="317" spans="12:12">
      <c r="L317" s="17" t="s">
        <v>73</v>
      </c>
    </row>
    <row r="318" spans="12:12">
      <c r="L318" s="17" t="s">
        <v>75</v>
      </c>
    </row>
    <row r="319" spans="12:12">
      <c r="L319" s="17" t="s">
        <v>92</v>
      </c>
    </row>
    <row r="320" spans="12:12">
      <c r="L320" s="17" t="s">
        <v>97</v>
      </c>
    </row>
    <row r="321" spans="12:12">
      <c r="L321" s="17" t="s">
        <v>103</v>
      </c>
    </row>
    <row r="322" spans="12:12">
      <c r="L322" s="17" t="s">
        <v>104</v>
      </c>
    </row>
    <row r="323" spans="12:12">
      <c r="L323" s="17" t="s">
        <v>107</v>
      </c>
    </row>
    <row r="324" spans="12:12">
      <c r="L324" s="17" t="s">
        <v>599</v>
      </c>
    </row>
    <row r="325" spans="12:12">
      <c r="L325" s="17" t="s">
        <v>66</v>
      </c>
    </row>
    <row r="326" spans="12:12">
      <c r="L326" s="17" t="s">
        <v>91</v>
      </c>
    </row>
    <row r="327" spans="12:12">
      <c r="L327" s="17" t="s">
        <v>96</v>
      </c>
    </row>
    <row r="328" spans="12:12">
      <c r="L328" s="17" t="s">
        <v>101</v>
      </c>
    </row>
    <row r="329" spans="12:12">
      <c r="L329" s="17" t="s">
        <v>111</v>
      </c>
    </row>
    <row r="330" spans="12:12">
      <c r="L330" s="17" t="s">
        <v>113</v>
      </c>
    </row>
    <row r="331" spans="12:12">
      <c r="L331" s="17" t="s">
        <v>120</v>
      </c>
    </row>
    <row r="333" spans="12:12">
      <c r="L333" s="17" t="s">
        <v>480</v>
      </c>
    </row>
    <row r="334" spans="12:12">
      <c r="L334" s="17" t="s">
        <v>124</v>
      </c>
    </row>
    <row r="335" spans="12:12">
      <c r="L335" s="17" t="s">
        <v>125</v>
      </c>
    </row>
    <row r="336" spans="12:12">
      <c r="L336" s="17" t="s">
        <v>126</v>
      </c>
    </row>
    <row r="337" spans="12:12">
      <c r="L337" s="17" t="s">
        <v>127</v>
      </c>
    </row>
    <row r="338" spans="12:12">
      <c r="L338" s="17" t="s">
        <v>128</v>
      </c>
    </row>
    <row r="339" spans="12:12">
      <c r="L339" s="17" t="s">
        <v>129</v>
      </c>
    </row>
    <row r="340" spans="12:12">
      <c r="L340" s="17" t="s">
        <v>130</v>
      </c>
    </row>
    <row r="341" spans="12:12">
      <c r="L341" s="17" t="s">
        <v>131</v>
      </c>
    </row>
    <row r="342" spans="12:12">
      <c r="L342" s="17" t="s">
        <v>132</v>
      </c>
    </row>
    <row r="343" spans="12:12">
      <c r="L343" s="17" t="s">
        <v>133</v>
      </c>
    </row>
    <row r="344" spans="12:12">
      <c r="L344" s="17" t="s">
        <v>134</v>
      </c>
    </row>
    <row r="345" spans="12:12">
      <c r="L345" s="17" t="s">
        <v>135</v>
      </c>
    </row>
    <row r="346" spans="12:12">
      <c r="L346" s="17" t="s">
        <v>136</v>
      </c>
    </row>
    <row r="347" spans="12:12">
      <c r="L347" s="17" t="s">
        <v>137</v>
      </c>
    </row>
    <row r="348" spans="12:12">
      <c r="L348" s="17" t="s">
        <v>138</v>
      </c>
    </row>
    <row r="349" spans="12:12">
      <c r="L349" s="17" t="s">
        <v>139</v>
      </c>
    </row>
    <row r="350" spans="12:12">
      <c r="L350" s="17" t="s">
        <v>140</v>
      </c>
    </row>
    <row r="351" spans="12:12">
      <c r="L351" s="17" t="s">
        <v>141</v>
      </c>
    </row>
    <row r="352" spans="12:12">
      <c r="L352" s="17" t="s">
        <v>142</v>
      </c>
    </row>
    <row r="353" spans="12:12">
      <c r="L353" s="17" t="s">
        <v>143</v>
      </c>
    </row>
    <row r="354" spans="12:12">
      <c r="L354" s="17" t="s">
        <v>144</v>
      </c>
    </row>
    <row r="355" spans="12:12">
      <c r="L355" s="17" t="s">
        <v>145</v>
      </c>
    </row>
    <row r="356" spans="12:12">
      <c r="L356" s="17" t="s">
        <v>146</v>
      </c>
    </row>
    <row r="357" spans="12:12">
      <c r="L357" s="17" t="s">
        <v>147</v>
      </c>
    </row>
    <row r="358" spans="12:12">
      <c r="L358" s="17" t="s">
        <v>148</v>
      </c>
    </row>
    <row r="359" spans="12:12">
      <c r="L359" s="17" t="s">
        <v>149</v>
      </c>
    </row>
    <row r="360" spans="12:12">
      <c r="L360" s="17" t="s">
        <v>150</v>
      </c>
    </row>
    <row r="361" spans="12:12">
      <c r="L361" s="17" t="s">
        <v>151</v>
      </c>
    </row>
    <row r="362" spans="12:12">
      <c r="L362" s="17" t="s">
        <v>152</v>
      </c>
    </row>
    <row r="363" spans="12:12">
      <c r="L363" s="17" t="s">
        <v>153</v>
      </c>
    </row>
    <row r="364" spans="12:12">
      <c r="L364" s="17" t="s">
        <v>154</v>
      </c>
    </row>
    <row r="365" spans="12:12">
      <c r="L365" s="17" t="s">
        <v>155</v>
      </c>
    </row>
    <row r="366" spans="12:12">
      <c r="L366" s="17" t="s">
        <v>156</v>
      </c>
    </row>
    <row r="368" spans="12:12">
      <c r="L368" s="17" t="s">
        <v>473</v>
      </c>
    </row>
    <row r="369" spans="12:12">
      <c r="L369" s="17" t="s">
        <v>158</v>
      </c>
    </row>
    <row r="370" spans="12:12">
      <c r="L370" s="17" t="s">
        <v>160</v>
      </c>
    </row>
    <row r="371" spans="12:12">
      <c r="L371" s="17" t="s">
        <v>162</v>
      </c>
    </row>
    <row r="372" spans="12:12">
      <c r="L372" s="17" t="s">
        <v>164</v>
      </c>
    </row>
    <row r="373" spans="12:12">
      <c r="L373" s="17" t="s">
        <v>166</v>
      </c>
    </row>
    <row r="374" spans="12:12">
      <c r="L374" s="17" t="s">
        <v>168</v>
      </c>
    </row>
    <row r="375" spans="12:12">
      <c r="L375" s="17" t="s">
        <v>170</v>
      </c>
    </row>
    <row r="376" spans="12:12">
      <c r="L376" s="17" t="s">
        <v>171</v>
      </c>
    </row>
    <row r="377" spans="12:12">
      <c r="L377" s="17" t="s">
        <v>173</v>
      </c>
    </row>
    <row r="378" spans="12:12">
      <c r="L378" s="17" t="s">
        <v>175</v>
      </c>
    </row>
    <row r="379" spans="12:12">
      <c r="L379" s="17" t="s">
        <v>177</v>
      </c>
    </row>
    <row r="380" spans="12:12">
      <c r="L380" s="17" t="s">
        <v>179</v>
      </c>
    </row>
    <row r="382" spans="12:12">
      <c r="L382" s="17" t="s">
        <v>474</v>
      </c>
    </row>
    <row r="383" spans="12:12">
      <c r="L383" s="17" t="s">
        <v>185</v>
      </c>
    </row>
    <row r="384" spans="12:12">
      <c r="L384" s="17" t="s">
        <v>187</v>
      </c>
    </row>
    <row r="385" spans="12:12">
      <c r="L385" s="17" t="s">
        <v>189</v>
      </c>
    </row>
    <row r="386" spans="12:12">
      <c r="L386" s="17" t="s">
        <v>193</v>
      </c>
    </row>
    <row r="387" spans="12:12">
      <c r="L387" s="17" t="s">
        <v>196</v>
      </c>
    </row>
    <row r="388" spans="12:12">
      <c r="L388" s="17" t="s">
        <v>198</v>
      </c>
    </row>
    <row r="389" spans="12:12">
      <c r="L389" s="17" t="s">
        <v>204</v>
      </c>
    </row>
    <row r="390" spans="12:12">
      <c r="L390" s="17" t="s">
        <v>207</v>
      </c>
    </row>
    <row r="391" spans="12:12">
      <c r="L391" s="17" t="s">
        <v>210</v>
      </c>
    </row>
    <row r="392" spans="12:12">
      <c r="L392" s="17" t="s">
        <v>212</v>
      </c>
    </row>
    <row r="393" spans="12:12">
      <c r="L393" s="17" t="s">
        <v>214</v>
      </c>
    </row>
    <row r="394" spans="12:12">
      <c r="L394" s="17" t="s">
        <v>219</v>
      </c>
    </row>
    <row r="395" spans="12:12">
      <c r="L395" s="17" t="s">
        <v>222</v>
      </c>
    </row>
    <row r="396" spans="12:12">
      <c r="L396" s="17" t="s">
        <v>224</v>
      </c>
    </row>
    <row r="397" spans="12:12">
      <c r="L397" s="17" t="s">
        <v>228</v>
      </c>
    </row>
    <row r="398" spans="12:12">
      <c r="L398" s="17" t="s">
        <v>230</v>
      </c>
    </row>
    <row r="399" spans="12:12">
      <c r="L399" s="17" t="s">
        <v>232</v>
      </c>
    </row>
    <row r="400" spans="12:12">
      <c r="L400" s="17" t="s">
        <v>234</v>
      </c>
    </row>
    <row r="401" spans="12:12">
      <c r="L401" s="17" t="s">
        <v>236</v>
      </c>
    </row>
    <row r="402" spans="12:12">
      <c r="L402" s="17" t="s">
        <v>239</v>
      </c>
    </row>
    <row r="403" spans="12:12">
      <c r="L403" s="17" t="s">
        <v>241</v>
      </c>
    </row>
    <row r="404" spans="12:12">
      <c r="L404" s="17" t="s">
        <v>600</v>
      </c>
    </row>
    <row r="405" spans="12:12">
      <c r="L405" s="17" t="s">
        <v>182</v>
      </c>
    </row>
    <row r="406" spans="12:12">
      <c r="L406" s="17" t="s">
        <v>183</v>
      </c>
    </row>
    <row r="407" spans="12:12">
      <c r="L407" s="17" t="s">
        <v>194</v>
      </c>
    </row>
    <row r="408" spans="12:12">
      <c r="L408" s="17" t="s">
        <v>200</v>
      </c>
    </row>
    <row r="409" spans="12:12">
      <c r="L409" s="17" t="s">
        <v>201</v>
      </c>
    </row>
    <row r="410" spans="12:12">
      <c r="L410" s="17" t="s">
        <v>225</v>
      </c>
    </row>
    <row r="411" spans="12:12">
      <c r="L411" s="17" t="s">
        <v>601</v>
      </c>
    </row>
    <row r="412" spans="12:12">
      <c r="L412" s="17" t="s">
        <v>191</v>
      </c>
    </row>
    <row r="413" spans="12:12">
      <c r="L413" s="17" t="s">
        <v>199</v>
      </c>
    </row>
    <row r="414" spans="12:12">
      <c r="L414" s="17" t="s">
        <v>202</v>
      </c>
    </row>
    <row r="415" spans="12:12">
      <c r="L415" s="17" t="s">
        <v>205</v>
      </c>
    </row>
    <row r="416" spans="12:12">
      <c r="L416" s="17" t="s">
        <v>208</v>
      </c>
    </row>
    <row r="417" spans="12:12">
      <c r="L417" s="17" t="s">
        <v>215</v>
      </c>
    </row>
    <row r="418" spans="12:12">
      <c r="L418" s="17" t="s">
        <v>216</v>
      </c>
    </row>
    <row r="419" spans="12:12">
      <c r="L419" s="17" t="s">
        <v>217</v>
      </c>
    </row>
    <row r="420" spans="12:12">
      <c r="L420" s="17" t="s">
        <v>220</v>
      </c>
    </row>
    <row r="421" spans="12:12">
      <c r="L421" s="17" t="s">
        <v>226</v>
      </c>
    </row>
    <row r="422" spans="12:12">
      <c r="L422" s="17" t="s">
        <v>237</v>
      </c>
    </row>
    <row r="423" spans="12:12">
      <c r="L423" s="17" t="s">
        <v>242</v>
      </c>
    </row>
    <row r="425" spans="12:12">
      <c r="L425" s="17" t="s">
        <v>481</v>
      </c>
    </row>
    <row r="426" spans="12:12">
      <c r="L426" s="17" t="s">
        <v>254</v>
      </c>
    </row>
    <row r="427" spans="12:12">
      <c r="L427" s="17" t="s">
        <v>261</v>
      </c>
    </row>
    <row r="428" spans="12:12">
      <c r="L428" s="17" t="s">
        <v>263</v>
      </c>
    </row>
    <row r="429" spans="12:12">
      <c r="L429" s="17" t="s">
        <v>282</v>
      </c>
    </row>
    <row r="430" spans="12:12">
      <c r="L430" s="17" t="s">
        <v>286</v>
      </c>
    </row>
    <row r="431" spans="12:12">
      <c r="L431" s="17" t="s">
        <v>289</v>
      </c>
    </row>
    <row r="432" spans="12:12">
      <c r="L432" s="17" t="s">
        <v>294</v>
      </c>
    </row>
    <row r="433" spans="12:12">
      <c r="L433" s="17" t="s">
        <v>302</v>
      </c>
    </row>
    <row r="434" spans="12:12">
      <c r="L434" s="17" t="s">
        <v>312</v>
      </c>
    </row>
    <row r="435" spans="12:12">
      <c r="L435" s="17" t="s">
        <v>318</v>
      </c>
    </row>
    <row r="436" spans="12:12">
      <c r="L436" s="17" t="s">
        <v>322</v>
      </c>
    </row>
    <row r="437" spans="12:12">
      <c r="L437" s="17" t="s">
        <v>325</v>
      </c>
    </row>
    <row r="438" spans="12:12">
      <c r="L438" s="17" t="s">
        <v>602</v>
      </c>
    </row>
    <row r="439" spans="12:12">
      <c r="L439" s="17" t="s">
        <v>250</v>
      </c>
    </row>
    <row r="440" spans="12:12">
      <c r="L440" s="17" t="s">
        <v>259</v>
      </c>
    </row>
    <row r="441" spans="12:12">
      <c r="L441" s="17" t="s">
        <v>303</v>
      </c>
    </row>
    <row r="442" spans="12:12">
      <c r="L442" s="17" t="s">
        <v>327</v>
      </c>
    </row>
    <row r="443" spans="12:12">
      <c r="L443" s="17" t="s">
        <v>603</v>
      </c>
    </row>
    <row r="444" spans="12:12">
      <c r="L444" s="17" t="s">
        <v>269</v>
      </c>
    </row>
    <row r="445" spans="12:12">
      <c r="L445" s="17" t="s">
        <v>279</v>
      </c>
    </row>
    <row r="446" spans="12:12">
      <c r="L446" s="17" t="s">
        <v>283</v>
      </c>
    </row>
    <row r="447" spans="12:12">
      <c r="L447" s="17" t="s">
        <v>296</v>
      </c>
    </row>
    <row r="448" spans="12:12">
      <c r="L448" s="17" t="s">
        <v>317</v>
      </c>
    </row>
    <row r="449" spans="12:12">
      <c r="L449" s="17" t="s">
        <v>604</v>
      </c>
    </row>
    <row r="450" spans="12:12">
      <c r="L450" s="17" t="s">
        <v>252</v>
      </c>
    </row>
    <row r="451" spans="12:12">
      <c r="L451" s="17" t="s">
        <v>267</v>
      </c>
    </row>
    <row r="452" spans="12:12">
      <c r="L452" s="17" t="s">
        <v>270</v>
      </c>
    </row>
    <row r="453" spans="12:12">
      <c r="L453" s="17" t="s">
        <v>274</v>
      </c>
    </row>
    <row r="454" spans="12:12">
      <c r="L454" s="17" t="s">
        <v>275</v>
      </c>
    </row>
    <row r="455" spans="12:12">
      <c r="L455" s="17" t="s">
        <v>278</v>
      </c>
    </row>
    <row r="456" spans="12:12">
      <c r="L456" s="17" t="s">
        <v>280</v>
      </c>
    </row>
    <row r="457" spans="12:12">
      <c r="L457" s="17" t="s">
        <v>291</v>
      </c>
    </row>
    <row r="458" spans="12:12">
      <c r="L458" s="17" t="s">
        <v>298</v>
      </c>
    </row>
    <row r="459" spans="12:12">
      <c r="L459" s="17" t="s">
        <v>309</v>
      </c>
    </row>
    <row r="460" spans="12:12">
      <c r="L460" s="17" t="s">
        <v>320</v>
      </c>
    </row>
    <row r="461" spans="12:12">
      <c r="L461" s="17" t="s">
        <v>605</v>
      </c>
    </row>
    <row r="462" spans="12:12">
      <c r="L462" s="17" t="s">
        <v>248</v>
      </c>
    </row>
    <row r="463" spans="12:12">
      <c r="L463" s="17" t="s">
        <v>255</v>
      </c>
    </row>
    <row r="464" spans="12:12">
      <c r="L464" s="17" t="s">
        <v>265</v>
      </c>
    </row>
    <row r="465" spans="12:12">
      <c r="L465" s="17" t="s">
        <v>266</v>
      </c>
    </row>
    <row r="466" spans="12:12">
      <c r="L466" s="17" t="s">
        <v>276</v>
      </c>
    </row>
    <row r="467" spans="12:12">
      <c r="L467" s="17" t="s">
        <v>284</v>
      </c>
    </row>
    <row r="468" spans="12:12">
      <c r="L468" s="17" t="s">
        <v>299</v>
      </c>
    </row>
    <row r="469" spans="12:12">
      <c r="L469" s="17" t="s">
        <v>300</v>
      </c>
    </row>
    <row r="470" spans="12:12">
      <c r="L470" s="17" t="s">
        <v>307</v>
      </c>
    </row>
    <row r="471" spans="12:12">
      <c r="L471" s="17" t="s">
        <v>310</v>
      </c>
    </row>
    <row r="472" spans="12:12">
      <c r="L472" s="17" t="s">
        <v>313</v>
      </c>
    </row>
    <row r="473" spans="12:12">
      <c r="L473" s="17" t="s">
        <v>314</v>
      </c>
    </row>
    <row r="474" spans="12:12">
      <c r="L474" s="17" t="s">
        <v>606</v>
      </c>
    </row>
    <row r="475" spans="12:12">
      <c r="L475" s="17" t="s">
        <v>257</v>
      </c>
    </row>
    <row r="476" spans="12:12">
      <c r="L476" s="17" t="s">
        <v>292</v>
      </c>
    </row>
    <row r="477" spans="12:12">
      <c r="L477" s="17" t="s">
        <v>304</v>
      </c>
    </row>
    <row r="478" spans="12:12">
      <c r="L478" s="17" t="s">
        <v>315</v>
      </c>
    </row>
    <row r="479" spans="12:12">
      <c r="L479" s="17" t="s">
        <v>319</v>
      </c>
    </row>
    <row r="480" spans="12:12">
      <c r="L480" s="17" t="s">
        <v>607</v>
      </c>
    </row>
    <row r="481" spans="12:12">
      <c r="L481" s="17" t="s">
        <v>272</v>
      </c>
    </row>
    <row r="482" spans="12:12">
      <c r="L482" s="17" t="s">
        <v>273</v>
      </c>
    </row>
    <row r="483" spans="12:12">
      <c r="L483" s="17" t="s">
        <v>277</v>
      </c>
    </row>
    <row r="484" spans="12:12">
      <c r="L484" s="17" t="s">
        <v>290</v>
      </c>
    </row>
    <row r="485" spans="12:12">
      <c r="L485" s="17" t="s">
        <v>295</v>
      </c>
    </row>
    <row r="486" spans="12:12">
      <c r="L486" s="17" t="s">
        <v>297</v>
      </c>
    </row>
    <row r="487" spans="12:12">
      <c r="L487" s="17" t="s">
        <v>305</v>
      </c>
    </row>
    <row r="488" spans="12:12">
      <c r="L488" s="17" t="s">
        <v>306</v>
      </c>
    </row>
    <row r="489" spans="12:12">
      <c r="L489" s="17" t="s">
        <v>308</v>
      </c>
    </row>
    <row r="490" spans="12:12">
      <c r="L490" s="17" t="s">
        <v>316</v>
      </c>
    </row>
    <row r="491" spans="12:12">
      <c r="L491" s="17" t="s">
        <v>323</v>
      </c>
    </row>
    <row r="492" spans="12:12">
      <c r="L492" s="17" t="s">
        <v>608</v>
      </c>
    </row>
    <row r="493" spans="12:12">
      <c r="L493" s="17" t="s">
        <v>245</v>
      </c>
    </row>
    <row r="494" spans="12:12">
      <c r="L494" s="17" t="s">
        <v>246</v>
      </c>
    </row>
    <row r="495" spans="12:12">
      <c r="L495" s="17" t="s">
        <v>258</v>
      </c>
    </row>
    <row r="496" spans="12:12">
      <c r="L496" s="17" t="s">
        <v>264</v>
      </c>
    </row>
    <row r="497" spans="12:12">
      <c r="L497" s="17" t="s">
        <v>281</v>
      </c>
    </row>
    <row r="498" spans="12:12">
      <c r="L498" s="17" t="s">
        <v>287</v>
      </c>
    </row>
    <row r="499" spans="12:12">
      <c r="L499" s="17" t="s">
        <v>326</v>
      </c>
    </row>
    <row r="501" spans="12:12">
      <c r="L501" s="17" t="s">
        <v>482</v>
      </c>
    </row>
    <row r="502" spans="12:12">
      <c r="L502" s="17" t="s">
        <v>329</v>
      </c>
    </row>
    <row r="503" spans="12:12">
      <c r="L503" s="17" t="s">
        <v>331</v>
      </c>
    </row>
    <row r="504" spans="12:12">
      <c r="L504" s="17" t="s">
        <v>337</v>
      </c>
    </row>
    <row r="505" spans="12:12">
      <c r="L505" s="17" t="s">
        <v>339</v>
      </c>
    </row>
    <row r="506" spans="12:12">
      <c r="L506" s="17" t="s">
        <v>340</v>
      </c>
    </row>
    <row r="507" spans="12:12">
      <c r="L507" s="17" t="s">
        <v>348</v>
      </c>
    </row>
    <row r="508" spans="12:12">
      <c r="L508" s="17" t="s">
        <v>354</v>
      </c>
    </row>
    <row r="509" spans="12:12">
      <c r="L509" s="17" t="s">
        <v>356</v>
      </c>
    </row>
    <row r="510" spans="12:12">
      <c r="L510" s="17" t="s">
        <v>359</v>
      </c>
    </row>
    <row r="511" spans="12:12">
      <c r="L511" s="17" t="s">
        <v>364</v>
      </c>
    </row>
    <row r="512" spans="12:12">
      <c r="L512" s="17" t="s">
        <v>369</v>
      </c>
    </row>
    <row r="513" spans="12:12">
      <c r="L513" s="17" t="s">
        <v>375</v>
      </c>
    </row>
    <row r="514" spans="12:12">
      <c r="L514" s="17" t="s">
        <v>609</v>
      </c>
    </row>
    <row r="515" spans="12:12">
      <c r="L515" s="17" t="s">
        <v>343</v>
      </c>
    </row>
    <row r="516" spans="12:12">
      <c r="L516" s="17" t="s">
        <v>345</v>
      </c>
    </row>
    <row r="517" spans="12:12">
      <c r="L517" s="17" t="s">
        <v>351</v>
      </c>
    </row>
    <row r="518" spans="12:12">
      <c r="L518" s="17" t="s">
        <v>352</v>
      </c>
    </row>
    <row r="519" spans="12:12">
      <c r="L519" s="17" t="s">
        <v>360</v>
      </c>
    </row>
    <row r="520" spans="12:12">
      <c r="L520" s="17" t="s">
        <v>366</v>
      </c>
    </row>
    <row r="521" spans="12:12">
      <c r="L521" s="17" t="s">
        <v>370</v>
      </c>
    </row>
    <row r="522" spans="12:12">
      <c r="L522" s="17" t="s">
        <v>371</v>
      </c>
    </row>
    <row r="523" spans="12:12">
      <c r="L523" s="17" t="s">
        <v>610</v>
      </c>
    </row>
    <row r="524" spans="12:12">
      <c r="L524" s="17" t="s">
        <v>335</v>
      </c>
    </row>
    <row r="525" spans="12:12">
      <c r="L525" s="17" t="s">
        <v>344</v>
      </c>
    </row>
    <row r="526" spans="12:12">
      <c r="L526" s="17" t="s">
        <v>353</v>
      </c>
    </row>
    <row r="527" spans="12:12">
      <c r="L527" s="17" t="s">
        <v>357</v>
      </c>
    </row>
    <row r="528" spans="12:12">
      <c r="L528" s="17" t="s">
        <v>372</v>
      </c>
    </row>
    <row r="529" spans="12:12">
      <c r="L529" s="17" t="s">
        <v>374</v>
      </c>
    </row>
    <row r="530" spans="12:12">
      <c r="L530" s="17" t="s">
        <v>611</v>
      </c>
    </row>
    <row r="531" spans="12:12">
      <c r="L531" s="17" t="s">
        <v>333</v>
      </c>
    </row>
    <row r="532" spans="12:12">
      <c r="L532" s="17" t="s">
        <v>341</v>
      </c>
    </row>
    <row r="533" spans="12:12">
      <c r="L533" s="17" t="s">
        <v>346</v>
      </c>
    </row>
    <row r="534" spans="12:12">
      <c r="L534" s="17" t="s">
        <v>347</v>
      </c>
    </row>
    <row r="535" spans="12:12">
      <c r="L535" s="17" t="s">
        <v>362</v>
      </c>
    </row>
    <row r="536" spans="12:12">
      <c r="L536" s="17" t="s">
        <v>367</v>
      </c>
    </row>
    <row r="537" spans="12:12">
      <c r="L537" s="17" t="s">
        <v>612</v>
      </c>
    </row>
    <row r="538" spans="12:12">
      <c r="L538" s="17" t="s">
        <v>350</v>
      </c>
    </row>
    <row r="539" spans="12:12">
      <c r="L539" s="17" t="s">
        <v>358</v>
      </c>
    </row>
    <row r="540" spans="12:12">
      <c r="L540" s="17" t="s">
        <v>361</v>
      </c>
    </row>
    <row r="541" spans="12:12">
      <c r="L541" s="17" t="s">
        <v>365</v>
      </c>
    </row>
    <row r="542" spans="12:12">
      <c r="L542" s="17" t="s">
        <v>373</v>
      </c>
    </row>
    <row r="544" spans="12:12">
      <c r="L544" s="17" t="s">
        <v>477</v>
      </c>
    </row>
    <row r="545" spans="12:12">
      <c r="L545" s="17" t="s">
        <v>378</v>
      </c>
    </row>
    <row r="546" spans="12:12">
      <c r="L546" s="17" t="s">
        <v>384</v>
      </c>
    </row>
    <row r="547" spans="12:12">
      <c r="L547" s="17" t="s">
        <v>386</v>
      </c>
    </row>
    <row r="548" spans="12:12">
      <c r="L548" s="17" t="s">
        <v>387</v>
      </c>
    </row>
    <row r="549" spans="12:12">
      <c r="L549" s="17" t="s">
        <v>389</v>
      </c>
    </row>
    <row r="550" spans="12:12">
      <c r="L550" s="17" t="s">
        <v>391</v>
      </c>
    </row>
    <row r="551" spans="12:12">
      <c r="L551" s="17" t="s">
        <v>402</v>
      </c>
    </row>
    <row r="552" spans="12:12">
      <c r="L552" s="17" t="s">
        <v>403</v>
      </c>
    </row>
    <row r="553" spans="12:12">
      <c r="L553" s="17" t="s">
        <v>405</v>
      </c>
    </row>
    <row r="554" spans="12:12">
      <c r="L554" s="17" t="s">
        <v>412</v>
      </c>
    </row>
    <row r="555" spans="12:12">
      <c r="L555" s="17" t="s">
        <v>414</v>
      </c>
    </row>
    <row r="556" spans="12:12">
      <c r="L556" s="17" t="s">
        <v>613</v>
      </c>
    </row>
    <row r="557" spans="12:12">
      <c r="L557" s="17" t="s">
        <v>382</v>
      </c>
    </row>
    <row r="558" spans="12:12">
      <c r="L558" s="17" t="s">
        <v>392</v>
      </c>
    </row>
    <row r="559" spans="12:12">
      <c r="L559" s="17" t="s">
        <v>393</v>
      </c>
    </row>
    <row r="560" spans="12:12">
      <c r="L560" s="17" t="s">
        <v>395</v>
      </c>
    </row>
    <row r="561" spans="12:12">
      <c r="L561" s="17" t="s">
        <v>406</v>
      </c>
    </row>
    <row r="562" spans="12:12">
      <c r="L562" s="17" t="s">
        <v>407</v>
      </c>
    </row>
    <row r="563" spans="12:12">
      <c r="L563" s="17" t="s">
        <v>408</v>
      </c>
    </row>
    <row r="564" spans="12:12">
      <c r="L564" s="17" t="s">
        <v>410</v>
      </c>
    </row>
    <row r="565" spans="12:12">
      <c r="L565" s="17" t="s">
        <v>614</v>
      </c>
    </row>
    <row r="566" spans="12:12">
      <c r="L566" s="17" t="s">
        <v>397</v>
      </c>
    </row>
    <row r="567" spans="12:12">
      <c r="L567" s="17" t="s">
        <v>398</v>
      </c>
    </row>
    <row r="568" spans="12:12">
      <c r="L568" s="17" t="s">
        <v>400</v>
      </c>
    </row>
    <row r="569" spans="12:12">
      <c r="L569" s="17" t="s">
        <v>409</v>
      </c>
    </row>
    <row r="570" spans="12:12">
      <c r="L570" s="17" t="s">
        <v>415</v>
      </c>
    </row>
    <row r="571" spans="12:12">
      <c r="L571" s="17" t="s">
        <v>615</v>
      </c>
    </row>
    <row r="572" spans="12:12">
      <c r="L572" s="17" t="s">
        <v>380</v>
      </c>
    </row>
    <row r="573" spans="12:12">
      <c r="L573" s="17" t="s">
        <v>394</v>
      </c>
    </row>
    <row r="574" spans="12:12">
      <c r="L574" s="17" t="s">
        <v>399</v>
      </c>
    </row>
    <row r="575" spans="12:12">
      <c r="L575" s="17" t="s">
        <v>416</v>
      </c>
    </row>
    <row r="576" spans="12:12">
      <c r="L576" s="17" t="s">
        <v>417</v>
      </c>
    </row>
    <row r="577" spans="12:12">
      <c r="L577" s="17" t="s">
        <v>418</v>
      </c>
    </row>
    <row r="579" spans="12:12">
      <c r="L579" s="17" t="s">
        <v>476</v>
      </c>
    </row>
    <row r="580" spans="12:12">
      <c r="L580" s="17" t="s">
        <v>421</v>
      </c>
    </row>
    <row r="581" spans="12:12">
      <c r="L581" s="17" t="s">
        <v>423</v>
      </c>
    </row>
    <row r="582" spans="12:12">
      <c r="L582" s="17" t="s">
        <v>425</v>
      </c>
    </row>
    <row r="583" spans="12:12">
      <c r="L583" s="17" t="s">
        <v>427</v>
      </c>
    </row>
    <row r="584" spans="12:12">
      <c r="L584" s="17" t="s">
        <v>431</v>
      </c>
    </row>
    <row r="585" spans="12:12">
      <c r="L585" s="17" t="s">
        <v>432</v>
      </c>
    </row>
    <row r="586" spans="12:12">
      <c r="L586" s="17" t="s">
        <v>436</v>
      </c>
    </row>
    <row r="587" spans="12:12">
      <c r="L587" s="17" t="s">
        <v>438</v>
      </c>
    </row>
    <row r="588" spans="12:12">
      <c r="L588" s="17" t="s">
        <v>440</v>
      </c>
    </row>
    <row r="589" spans="12:12">
      <c r="L589" s="17" t="s">
        <v>442</v>
      </c>
    </row>
    <row r="590" spans="12:12">
      <c r="L590" s="17" t="s">
        <v>445</v>
      </c>
    </row>
    <row r="591" spans="12:12">
      <c r="L591" s="17" t="s">
        <v>450</v>
      </c>
    </row>
    <row r="592" spans="12:12">
      <c r="L592" s="17" t="s">
        <v>452</v>
      </c>
    </row>
    <row r="593" spans="12:12">
      <c r="L593" s="17" t="s">
        <v>454</v>
      </c>
    </row>
    <row r="594" spans="12:12">
      <c r="L594" s="17" t="s">
        <v>616</v>
      </c>
    </row>
    <row r="595" spans="12:12">
      <c r="L595" s="17" t="s">
        <v>429</v>
      </c>
    </row>
    <row r="596" spans="12:12">
      <c r="L596" s="17" t="s">
        <v>433</v>
      </c>
    </row>
    <row r="597" spans="12:12">
      <c r="L597" s="17" t="s">
        <v>434</v>
      </c>
    </row>
    <row r="598" spans="12:12">
      <c r="L598" s="17" t="s">
        <v>443</v>
      </c>
    </row>
    <row r="599" spans="12:12">
      <c r="L599" s="17" t="s">
        <v>446</v>
      </c>
    </row>
    <row r="600" spans="12:12">
      <c r="L600" s="17" t="s">
        <v>447</v>
      </c>
    </row>
    <row r="601" spans="12:12">
      <c r="L601" s="17" t="s">
        <v>448</v>
      </c>
    </row>
  </sheetData>
  <mergeCells count="16">
    <mergeCell ref="D82:L82"/>
    <mergeCell ref="D83:L83"/>
    <mergeCell ref="D71:K71"/>
    <mergeCell ref="D72:K72"/>
    <mergeCell ref="D59:D61"/>
    <mergeCell ref="K63:K70"/>
    <mergeCell ref="D79:L79"/>
    <mergeCell ref="D80:L80"/>
    <mergeCell ref="D73:K73"/>
    <mergeCell ref="D81:L81"/>
    <mergeCell ref="C15:J15"/>
    <mergeCell ref="D19:D20"/>
    <mergeCell ref="E19:G19"/>
    <mergeCell ref="H19:J19"/>
    <mergeCell ref="E20:G20"/>
    <mergeCell ref="H20:J20"/>
  </mergeCells>
  <hyperlinks>
    <hyperlink ref="C14" r:id="rId1"/>
  </hyperlinks>
  <pageMargins left="0.7" right="0.7" top="0.75" bottom="0.75" header="0.3" footer="0.3"/>
  <pageSetup paperSize="9"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'Local Authorities Lookup'!$A$1:$A$326</xm:f>
          </x14:formula1>
          <xm:sqref>E20:J20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9"/>
  <sheetViews>
    <sheetView workbookViewId="0">
      <selection activeCell="C49" sqref="C49"/>
    </sheetView>
  </sheetViews>
  <sheetFormatPr defaultRowHeight="15"/>
  <cols>
    <col min="1" max="1" width="34.85546875" style="1" customWidth="1"/>
    <col min="3" max="3" width="34.85546875" style="1" customWidth="1"/>
  </cols>
  <sheetData>
    <row r="1" spans="1:3">
      <c r="A1" s="3" t="s">
        <v>245</v>
      </c>
      <c r="C1" s="5"/>
    </row>
    <row r="2" spans="1:3">
      <c r="A2" s="3" t="s">
        <v>182</v>
      </c>
      <c r="C2" s="128" t="s">
        <v>2</v>
      </c>
    </row>
    <row r="3" spans="1:3">
      <c r="A3" s="3" t="s">
        <v>17</v>
      </c>
      <c r="C3" s="129"/>
    </row>
    <row r="4" spans="1:3">
      <c r="A4" s="3" t="s">
        <v>246</v>
      </c>
      <c r="C4" s="3" t="s">
        <v>17</v>
      </c>
    </row>
    <row r="5" spans="1:3">
      <c r="A5" s="3" t="s">
        <v>19</v>
      </c>
      <c r="C5" s="3" t="s">
        <v>19</v>
      </c>
    </row>
    <row r="6" spans="1:3">
      <c r="A6" s="3" t="s">
        <v>248</v>
      </c>
      <c r="C6" s="3" t="s">
        <v>20</v>
      </c>
    </row>
    <row r="7" spans="1:3">
      <c r="A7" s="3" t="s">
        <v>250</v>
      </c>
      <c r="C7" s="3" t="s">
        <v>22</v>
      </c>
    </row>
    <row r="8" spans="1:3">
      <c r="A8" s="3" t="s">
        <v>66</v>
      </c>
      <c r="C8" s="3" t="s">
        <v>23</v>
      </c>
    </row>
    <row r="9" spans="1:3">
      <c r="A9" s="3" t="s">
        <v>124</v>
      </c>
      <c r="C9" s="3" t="s">
        <v>25</v>
      </c>
    </row>
    <row r="10" spans="1:3">
      <c r="A10" s="3" t="s">
        <v>125</v>
      </c>
      <c r="C10" s="3" t="s">
        <v>26</v>
      </c>
    </row>
    <row r="11" spans="1:3">
      <c r="A11" s="3" t="s">
        <v>421</v>
      </c>
      <c r="C11" s="3" t="s">
        <v>27</v>
      </c>
    </row>
    <row r="12" spans="1:3">
      <c r="A12" s="3" t="s">
        <v>183</v>
      </c>
      <c r="C12" s="3" t="s">
        <v>28</v>
      </c>
    </row>
    <row r="13" spans="1:3">
      <c r="A13" s="3" t="s">
        <v>68</v>
      </c>
      <c r="C13" s="3" t="s">
        <v>30</v>
      </c>
    </row>
    <row r="14" spans="1:3">
      <c r="A14" s="3" t="s">
        <v>252</v>
      </c>
      <c r="C14" s="3" t="s">
        <v>32</v>
      </c>
    </row>
    <row r="15" spans="1:3">
      <c r="A15" s="3" t="s">
        <v>20</v>
      </c>
      <c r="C15" s="3" t="s">
        <v>34</v>
      </c>
    </row>
    <row r="16" spans="1:3">
      <c r="A16" s="3" t="s">
        <v>329</v>
      </c>
      <c r="C16" s="3" t="s">
        <v>36</v>
      </c>
    </row>
    <row r="17" spans="1:3">
      <c r="A17" s="3" t="s">
        <v>70</v>
      </c>
      <c r="C17" s="3" t="s">
        <v>37</v>
      </c>
    </row>
    <row r="18" spans="1:3">
      <c r="A18" s="3" t="s">
        <v>126</v>
      </c>
      <c r="C18" s="3" t="s">
        <v>38</v>
      </c>
    </row>
    <row r="19" spans="1:3">
      <c r="A19" s="3" t="s">
        <v>378</v>
      </c>
      <c r="C19" s="3" t="s">
        <v>39</v>
      </c>
    </row>
    <row r="20" spans="1:3">
      <c r="A20" s="3" t="s">
        <v>22</v>
      </c>
      <c r="C20" s="3" t="s">
        <v>40</v>
      </c>
    </row>
    <row r="21" spans="1:3">
      <c r="A21" s="3" t="s">
        <v>185</v>
      </c>
      <c r="C21" s="3" t="s">
        <v>41</v>
      </c>
    </row>
    <row r="22" spans="1:3">
      <c r="A22" s="3" t="s">
        <v>187</v>
      </c>
      <c r="C22" s="3" t="s">
        <v>42</v>
      </c>
    </row>
    <row r="23" spans="1:3">
      <c r="A23" s="3" t="s">
        <v>23</v>
      </c>
      <c r="C23" s="3" t="s">
        <v>43</v>
      </c>
    </row>
    <row r="24" spans="1:3">
      <c r="A24" s="3" t="s">
        <v>189</v>
      </c>
      <c r="C24" s="3" t="s">
        <v>44</v>
      </c>
    </row>
    <row r="25" spans="1:3">
      <c r="A25" s="3" t="s">
        <v>25</v>
      </c>
      <c r="C25" s="3" t="s">
        <v>45</v>
      </c>
    </row>
    <row r="26" spans="1:3">
      <c r="A26" s="3" t="s">
        <v>331</v>
      </c>
      <c r="C26" s="3" t="s">
        <v>46</v>
      </c>
    </row>
    <row r="27" spans="1:3">
      <c r="A27" s="3" t="s">
        <v>254</v>
      </c>
      <c r="C27" s="3" t="s">
        <v>47</v>
      </c>
    </row>
    <row r="28" spans="1:3">
      <c r="A28" s="3" t="s">
        <v>423</v>
      </c>
      <c r="C28" s="3" t="s">
        <v>48</v>
      </c>
    </row>
    <row r="29" spans="1:3">
      <c r="A29" s="3" t="s">
        <v>71</v>
      </c>
      <c r="C29" s="3" t="s">
        <v>49</v>
      </c>
    </row>
    <row r="30" spans="1:3">
      <c r="A30" s="3" t="s">
        <v>73</v>
      </c>
      <c r="C30" s="3" t="s">
        <v>50</v>
      </c>
    </row>
    <row r="31" spans="1:3">
      <c r="A31" s="3" t="s">
        <v>127</v>
      </c>
      <c r="C31" s="3" t="s">
        <v>51</v>
      </c>
    </row>
    <row r="32" spans="1:3">
      <c r="A32" s="3" t="s">
        <v>74</v>
      </c>
      <c r="C32" s="3" t="s">
        <v>52</v>
      </c>
    </row>
    <row r="33" spans="1:3">
      <c r="A33" s="3" t="s">
        <v>75</v>
      </c>
      <c r="C33" s="3" t="s">
        <v>53</v>
      </c>
    </row>
    <row r="34" spans="1:3">
      <c r="A34" s="3" t="s">
        <v>128</v>
      </c>
      <c r="C34" s="3" t="s">
        <v>54</v>
      </c>
    </row>
    <row r="35" spans="1:3">
      <c r="A35" s="3" t="s">
        <v>380</v>
      </c>
      <c r="C35" s="3" t="s">
        <v>55</v>
      </c>
    </row>
    <row r="36" spans="1:3">
      <c r="A36" s="3" t="s">
        <v>77</v>
      </c>
      <c r="C36" s="3" t="s">
        <v>56</v>
      </c>
    </row>
    <row r="37" spans="1:3">
      <c r="A37" s="3" t="s">
        <v>26</v>
      </c>
      <c r="C37" s="3" t="s">
        <v>57</v>
      </c>
    </row>
    <row r="38" spans="1:3">
      <c r="A38" s="3" t="s">
        <v>191</v>
      </c>
      <c r="C38" s="3" t="s">
        <v>58</v>
      </c>
    </row>
    <row r="39" spans="1:3">
      <c r="A39" s="3" t="s">
        <v>193</v>
      </c>
      <c r="C39" s="3" t="s">
        <v>59</v>
      </c>
    </row>
    <row r="40" spans="1:3">
      <c r="A40" s="3" t="s">
        <v>425</v>
      </c>
      <c r="C40" s="3" t="s">
        <v>60</v>
      </c>
    </row>
    <row r="41" spans="1:3">
      <c r="A41" s="3" t="s">
        <v>79</v>
      </c>
      <c r="C41" s="3" t="s">
        <v>61</v>
      </c>
    </row>
    <row r="42" spans="1:3">
      <c r="A42" s="3" t="s">
        <v>129</v>
      </c>
      <c r="C42" s="3" t="s">
        <v>62</v>
      </c>
    </row>
    <row r="43" spans="1:3">
      <c r="A43" s="3" t="s">
        <v>382</v>
      </c>
      <c r="C43" s="3" t="s">
        <v>63</v>
      </c>
    </row>
    <row r="44" spans="1:3">
      <c r="A44" s="3" t="s">
        <v>255</v>
      </c>
      <c r="C44" s="3" t="s">
        <v>66</v>
      </c>
    </row>
    <row r="45" spans="1:3">
      <c r="A45" s="3" t="s">
        <v>194</v>
      </c>
      <c r="C45" s="3" t="s">
        <v>68</v>
      </c>
    </row>
    <row r="46" spans="1:3">
      <c r="A46" s="3" t="s">
        <v>80</v>
      </c>
      <c r="C46" s="3" t="s">
        <v>70</v>
      </c>
    </row>
    <row r="47" spans="1:3">
      <c r="A47" s="3" t="s">
        <v>81</v>
      </c>
      <c r="C47" s="3" t="s">
        <v>71</v>
      </c>
    </row>
    <row r="48" spans="1:3">
      <c r="A48" s="3" t="s">
        <v>27</v>
      </c>
      <c r="C48" s="3" t="s">
        <v>73</v>
      </c>
    </row>
    <row r="49" spans="1:3">
      <c r="A49" s="3" t="s">
        <v>82</v>
      </c>
      <c r="C49" s="3" t="s">
        <v>74</v>
      </c>
    </row>
    <row r="50" spans="1:3">
      <c r="A50" s="3" t="s">
        <v>333</v>
      </c>
      <c r="C50" s="3" t="s">
        <v>75</v>
      </c>
    </row>
    <row r="51" spans="1:3">
      <c r="A51" s="3" t="s">
        <v>257</v>
      </c>
      <c r="C51" s="3" t="s">
        <v>77</v>
      </c>
    </row>
    <row r="52" spans="1:3">
      <c r="A52" s="3" t="s">
        <v>196</v>
      </c>
      <c r="C52" s="3" t="s">
        <v>79</v>
      </c>
    </row>
    <row r="53" spans="1:3">
      <c r="A53" s="3" t="s">
        <v>198</v>
      </c>
      <c r="C53" s="3" t="s">
        <v>80</v>
      </c>
    </row>
    <row r="54" spans="1:3">
      <c r="A54" s="3" t="s">
        <v>28</v>
      </c>
      <c r="C54" s="3" t="s">
        <v>81</v>
      </c>
    </row>
    <row r="55" spans="1:3">
      <c r="A55" s="3" t="s">
        <v>258</v>
      </c>
      <c r="C55" s="3" t="s">
        <v>82</v>
      </c>
    </row>
    <row r="56" spans="1:3">
      <c r="A56" s="3" t="s">
        <v>259</v>
      </c>
      <c r="C56" s="3" t="s">
        <v>84</v>
      </c>
    </row>
    <row r="57" spans="1:3">
      <c r="A57" s="3" t="s">
        <v>199</v>
      </c>
      <c r="C57" s="3" t="s">
        <v>85</v>
      </c>
    </row>
    <row r="58" spans="1:3">
      <c r="A58" s="3" t="s">
        <v>335</v>
      </c>
      <c r="C58" s="3" t="s">
        <v>86</v>
      </c>
    </row>
    <row r="59" spans="1:3">
      <c r="A59" s="3" t="s">
        <v>130</v>
      </c>
      <c r="C59" s="3" t="s">
        <v>87</v>
      </c>
    </row>
    <row r="60" spans="1:3">
      <c r="A60" s="3" t="s">
        <v>337</v>
      </c>
      <c r="C60" s="3" t="s">
        <v>88</v>
      </c>
    </row>
    <row r="61" spans="1:3">
      <c r="A61" s="3" t="s">
        <v>30</v>
      </c>
      <c r="C61" s="3" t="s">
        <v>89</v>
      </c>
    </row>
    <row r="62" spans="1:3">
      <c r="A62" s="3" t="s">
        <v>427</v>
      </c>
      <c r="C62" s="3" t="s">
        <v>90</v>
      </c>
    </row>
    <row r="63" spans="1:3">
      <c r="A63" s="3" t="s">
        <v>32</v>
      </c>
      <c r="C63" s="3" t="s">
        <v>91</v>
      </c>
    </row>
    <row r="64" spans="1:3">
      <c r="A64" s="3" t="s">
        <v>34</v>
      </c>
      <c r="C64" s="3" t="s">
        <v>92</v>
      </c>
    </row>
    <row r="65" spans="1:3">
      <c r="A65" s="3" t="s">
        <v>84</v>
      </c>
      <c r="C65" s="3" t="s">
        <v>93</v>
      </c>
    </row>
    <row r="66" spans="1:3">
      <c r="A66" s="3" t="s">
        <v>339</v>
      </c>
      <c r="C66" s="3" t="s">
        <v>94</v>
      </c>
    </row>
    <row r="67" spans="1:3">
      <c r="A67" s="3" t="s">
        <v>261</v>
      </c>
      <c r="C67" s="3" t="s">
        <v>95</v>
      </c>
    </row>
    <row r="68" spans="1:3">
      <c r="A68" s="3" t="s">
        <v>263</v>
      </c>
      <c r="C68" s="3" t="s">
        <v>96</v>
      </c>
    </row>
    <row r="69" spans="1:3">
      <c r="A69" s="3" t="s">
        <v>384</v>
      </c>
      <c r="C69" s="3" t="s">
        <v>97</v>
      </c>
    </row>
    <row r="70" spans="1:3">
      <c r="A70" s="3" t="s">
        <v>131</v>
      </c>
      <c r="C70" s="3" t="s">
        <v>99</v>
      </c>
    </row>
    <row r="71" spans="1:3">
      <c r="A71" s="3" t="s">
        <v>386</v>
      </c>
      <c r="C71" s="3" t="s">
        <v>100</v>
      </c>
    </row>
    <row r="72" spans="1:3">
      <c r="A72" s="3" t="s">
        <v>85</v>
      </c>
      <c r="C72" s="3" t="s">
        <v>101</v>
      </c>
    </row>
    <row r="73" spans="1:3">
      <c r="A73" s="3" t="s">
        <v>200</v>
      </c>
      <c r="C73" s="3" t="s">
        <v>102</v>
      </c>
    </row>
    <row r="74" spans="1:3">
      <c r="A74" s="3" t="s">
        <v>36</v>
      </c>
      <c r="C74" s="3" t="s">
        <v>103</v>
      </c>
    </row>
    <row r="75" spans="1:3">
      <c r="A75" s="3" t="s">
        <v>340</v>
      </c>
      <c r="C75" s="3" t="s">
        <v>104</v>
      </c>
    </row>
    <row r="76" spans="1:3">
      <c r="A76" s="3" t="s">
        <v>341</v>
      </c>
      <c r="C76" s="3" t="s">
        <v>105</v>
      </c>
    </row>
    <row r="77" spans="1:3">
      <c r="A77" s="3" t="s">
        <v>158</v>
      </c>
      <c r="C77" s="3" t="s">
        <v>106</v>
      </c>
    </row>
    <row r="78" spans="1:3">
      <c r="A78" s="3" t="s">
        <v>387</v>
      </c>
      <c r="C78" s="3" t="s">
        <v>107</v>
      </c>
    </row>
    <row r="79" spans="1:3">
      <c r="A79" s="3" t="s">
        <v>389</v>
      </c>
      <c r="C79" s="3" t="s">
        <v>109</v>
      </c>
    </row>
    <row r="80" spans="1:3">
      <c r="A80" s="3" t="s">
        <v>429</v>
      </c>
      <c r="C80" s="3" t="s">
        <v>110</v>
      </c>
    </row>
    <row r="81" spans="1:3">
      <c r="A81" s="3" t="s">
        <v>264</v>
      </c>
      <c r="C81" s="3" t="s">
        <v>111</v>
      </c>
    </row>
    <row r="82" spans="1:3">
      <c r="A82" s="3" t="s">
        <v>132</v>
      </c>
      <c r="C82" s="3" t="s">
        <v>112</v>
      </c>
    </row>
    <row r="83" spans="1:3">
      <c r="A83" s="3" t="s">
        <v>86</v>
      </c>
      <c r="C83" s="3" t="s">
        <v>113</v>
      </c>
    </row>
    <row r="84" spans="1:3">
      <c r="A84" s="3" t="s">
        <v>160</v>
      </c>
      <c r="C84" s="3" t="s">
        <v>114</v>
      </c>
    </row>
    <row r="85" spans="1:3">
      <c r="A85" s="3" t="s">
        <v>265</v>
      </c>
      <c r="C85" s="3" t="s">
        <v>115</v>
      </c>
    </row>
    <row r="86" spans="1:3">
      <c r="A86" s="3" t="s">
        <v>37</v>
      </c>
      <c r="C86" s="3" t="s">
        <v>117</v>
      </c>
    </row>
    <row r="87" spans="1:3">
      <c r="A87" s="3" t="s">
        <v>38</v>
      </c>
      <c r="C87" s="3" t="s">
        <v>118</v>
      </c>
    </row>
    <row r="88" spans="1:3">
      <c r="A88" s="3" t="s">
        <v>431</v>
      </c>
      <c r="C88" s="3" t="s">
        <v>119</v>
      </c>
    </row>
    <row r="89" spans="1:3">
      <c r="A89" s="3" t="s">
        <v>266</v>
      </c>
      <c r="C89" s="3" t="s">
        <v>120</v>
      </c>
    </row>
    <row r="90" spans="1:3">
      <c r="A90" s="3" t="s">
        <v>391</v>
      </c>
      <c r="C90" s="3" t="s">
        <v>121</v>
      </c>
    </row>
    <row r="91" spans="1:3">
      <c r="A91" s="3" t="s">
        <v>133</v>
      </c>
      <c r="C91" s="3" t="s">
        <v>124</v>
      </c>
    </row>
    <row r="92" spans="1:3">
      <c r="A92" s="3" t="s">
        <v>87</v>
      </c>
      <c r="C92" s="3" t="s">
        <v>125</v>
      </c>
    </row>
    <row r="93" spans="1:3">
      <c r="A93" s="3" t="s">
        <v>343</v>
      </c>
      <c r="C93" s="3" t="s">
        <v>126</v>
      </c>
    </row>
    <row r="94" spans="1:3">
      <c r="A94" s="3" t="s">
        <v>344</v>
      </c>
      <c r="C94" s="3" t="s">
        <v>127</v>
      </c>
    </row>
    <row r="95" spans="1:3">
      <c r="A95" s="3" t="s">
        <v>267</v>
      </c>
      <c r="C95" s="3" t="s">
        <v>128</v>
      </c>
    </row>
    <row r="96" spans="1:3">
      <c r="A96" s="3" t="s">
        <v>88</v>
      </c>
      <c r="C96" s="3" t="s">
        <v>129</v>
      </c>
    </row>
    <row r="97" spans="1:3">
      <c r="A97" s="3" t="s">
        <v>39</v>
      </c>
      <c r="C97" s="3" t="s">
        <v>130</v>
      </c>
    </row>
    <row r="98" spans="1:3">
      <c r="A98" s="3" t="s">
        <v>40</v>
      </c>
      <c r="C98" s="3" t="s">
        <v>131</v>
      </c>
    </row>
    <row r="99" spans="1:3">
      <c r="A99" s="3" t="s">
        <v>432</v>
      </c>
      <c r="C99" s="3" t="s">
        <v>132</v>
      </c>
    </row>
    <row r="100" spans="1:3">
      <c r="A100" s="3" t="s">
        <v>392</v>
      </c>
      <c r="C100" s="3" t="s">
        <v>133</v>
      </c>
    </row>
    <row r="101" spans="1:3">
      <c r="A101" s="3" t="s">
        <v>269</v>
      </c>
      <c r="C101" s="3" t="s">
        <v>134</v>
      </c>
    </row>
    <row r="102" spans="1:3">
      <c r="A102" s="3" t="s">
        <v>270</v>
      </c>
      <c r="C102" s="3" t="s">
        <v>135</v>
      </c>
    </row>
    <row r="103" spans="1:3">
      <c r="A103" s="3" t="s">
        <v>201</v>
      </c>
      <c r="C103" s="3" t="s">
        <v>136</v>
      </c>
    </row>
    <row r="104" spans="1:3">
      <c r="A104" s="3" t="s">
        <v>272</v>
      </c>
      <c r="C104" s="3" t="s">
        <v>137</v>
      </c>
    </row>
    <row r="105" spans="1:3">
      <c r="A105" s="3" t="s">
        <v>134</v>
      </c>
      <c r="C105" s="3" t="s">
        <v>138</v>
      </c>
    </row>
    <row r="106" spans="1:3">
      <c r="A106" s="3" t="s">
        <v>89</v>
      </c>
      <c r="C106" s="3" t="s">
        <v>139</v>
      </c>
    </row>
    <row r="107" spans="1:3">
      <c r="A107" s="3" t="s">
        <v>273</v>
      </c>
      <c r="C107" s="3" t="s">
        <v>140</v>
      </c>
    </row>
    <row r="108" spans="1:3">
      <c r="A108" s="3" t="s">
        <v>41</v>
      </c>
      <c r="C108" s="3" t="s">
        <v>141</v>
      </c>
    </row>
    <row r="109" spans="1:3">
      <c r="A109" s="3" t="s">
        <v>345</v>
      </c>
      <c r="C109" s="3" t="s">
        <v>142</v>
      </c>
    </row>
    <row r="110" spans="1:3">
      <c r="A110" s="3" t="s">
        <v>274</v>
      </c>
      <c r="C110" s="3" t="s">
        <v>143</v>
      </c>
    </row>
    <row r="111" spans="1:3">
      <c r="A111" s="3" t="s">
        <v>90</v>
      </c>
      <c r="C111" s="3" t="s">
        <v>144</v>
      </c>
    </row>
    <row r="112" spans="1:3">
      <c r="A112" s="3" t="s">
        <v>91</v>
      </c>
      <c r="C112" s="3" t="s">
        <v>145</v>
      </c>
    </row>
    <row r="113" spans="1:3">
      <c r="A113" s="3" t="s">
        <v>346</v>
      </c>
      <c r="C113" s="3" t="s">
        <v>146</v>
      </c>
    </row>
    <row r="114" spans="1:3">
      <c r="A114" s="3" t="s">
        <v>202</v>
      </c>
      <c r="C114" s="3" t="s">
        <v>147</v>
      </c>
    </row>
    <row r="115" spans="1:3">
      <c r="A115" s="3" t="s">
        <v>162</v>
      </c>
      <c r="C115" s="3" t="s">
        <v>148</v>
      </c>
    </row>
    <row r="116" spans="1:3">
      <c r="A116" s="3" t="s">
        <v>42</v>
      </c>
      <c r="C116" s="3" t="s">
        <v>149</v>
      </c>
    </row>
    <row r="117" spans="1:3">
      <c r="A117" s="3" t="s">
        <v>347</v>
      </c>
      <c r="C117" s="3" t="s">
        <v>150</v>
      </c>
    </row>
    <row r="118" spans="1:3">
      <c r="A118" s="3" t="s">
        <v>275</v>
      </c>
      <c r="C118" s="3" t="s">
        <v>151</v>
      </c>
    </row>
    <row r="119" spans="1:3">
      <c r="A119" s="3" t="s">
        <v>276</v>
      </c>
      <c r="C119" s="3" t="s">
        <v>152</v>
      </c>
    </row>
    <row r="120" spans="1:3">
      <c r="A120" s="3" t="s">
        <v>92</v>
      </c>
      <c r="C120" s="3" t="s">
        <v>153</v>
      </c>
    </row>
    <row r="121" spans="1:3">
      <c r="A121" s="3" t="s">
        <v>135</v>
      </c>
      <c r="C121" s="3" t="s">
        <v>154</v>
      </c>
    </row>
    <row r="122" spans="1:3">
      <c r="A122" s="3" t="s">
        <v>277</v>
      </c>
      <c r="C122" s="3" t="s">
        <v>155</v>
      </c>
    </row>
    <row r="123" spans="1:3">
      <c r="A123" s="3" t="s">
        <v>136</v>
      </c>
      <c r="C123" s="3" t="s">
        <v>156</v>
      </c>
    </row>
    <row r="124" spans="1:3">
      <c r="A124" s="3" t="s">
        <v>204</v>
      </c>
      <c r="C124" s="3" t="s">
        <v>158</v>
      </c>
    </row>
    <row r="125" spans="1:3">
      <c r="A125" s="3" t="s">
        <v>433</v>
      </c>
      <c r="C125" s="3" t="s">
        <v>160</v>
      </c>
    </row>
    <row r="126" spans="1:3">
      <c r="A126" s="3" t="s">
        <v>137</v>
      </c>
      <c r="C126" s="3" t="s">
        <v>162</v>
      </c>
    </row>
    <row r="127" spans="1:3">
      <c r="A127" s="3" t="s">
        <v>43</v>
      </c>
      <c r="C127" s="3" t="s">
        <v>164</v>
      </c>
    </row>
    <row r="128" spans="1:3">
      <c r="A128" s="3" t="s">
        <v>138</v>
      </c>
      <c r="C128" s="3" t="s">
        <v>166</v>
      </c>
    </row>
    <row r="129" spans="1:3">
      <c r="A129" s="3" t="s">
        <v>93</v>
      </c>
      <c r="C129" s="3" t="s">
        <v>168</v>
      </c>
    </row>
    <row r="130" spans="1:3">
      <c r="A130" s="3" t="s">
        <v>434</v>
      </c>
      <c r="C130" s="3" t="s">
        <v>170</v>
      </c>
    </row>
    <row r="131" spans="1:3">
      <c r="A131" s="3" t="s">
        <v>139</v>
      </c>
      <c r="C131" s="3" t="s">
        <v>171</v>
      </c>
    </row>
    <row r="132" spans="1:3">
      <c r="A132" s="3" t="s">
        <v>278</v>
      </c>
      <c r="C132" s="3" t="s">
        <v>173</v>
      </c>
    </row>
    <row r="133" spans="1:3">
      <c r="A133" s="3" t="s">
        <v>164</v>
      </c>
      <c r="C133" s="3" t="s">
        <v>175</v>
      </c>
    </row>
    <row r="134" spans="1:3">
      <c r="A134" s="3" t="s">
        <v>279</v>
      </c>
      <c r="C134" s="3" t="s">
        <v>177</v>
      </c>
    </row>
    <row r="135" spans="1:3">
      <c r="A135" s="3" t="s">
        <v>280</v>
      </c>
      <c r="C135" s="3" t="s">
        <v>179</v>
      </c>
    </row>
    <row r="136" spans="1:3">
      <c r="A136" s="3" t="s">
        <v>140</v>
      </c>
      <c r="C136" s="3" t="s">
        <v>182</v>
      </c>
    </row>
    <row r="137" spans="1:3">
      <c r="A137" s="3" t="s">
        <v>94</v>
      </c>
      <c r="C137" s="3" t="s">
        <v>183</v>
      </c>
    </row>
    <row r="138" spans="1:3">
      <c r="A138" s="3" t="s">
        <v>44</v>
      </c>
      <c r="C138" s="3" t="s">
        <v>185</v>
      </c>
    </row>
    <row r="139" spans="1:3">
      <c r="A139" s="3" t="s">
        <v>141</v>
      </c>
      <c r="C139" s="3" t="s">
        <v>187</v>
      </c>
    </row>
    <row r="140" spans="1:3">
      <c r="A140" s="3" t="s">
        <v>45</v>
      </c>
      <c r="C140" s="3" t="s">
        <v>189</v>
      </c>
    </row>
    <row r="141" spans="1:3">
      <c r="A141" s="3" t="s">
        <v>281</v>
      </c>
      <c r="C141" s="3" t="s">
        <v>191</v>
      </c>
    </row>
    <row r="142" spans="1:3">
      <c r="A142" s="3" t="s">
        <v>142</v>
      </c>
      <c r="C142" s="3" t="s">
        <v>193</v>
      </c>
    </row>
    <row r="143" spans="1:3">
      <c r="A143" s="3" t="s">
        <v>95</v>
      </c>
      <c r="C143" s="3" t="s">
        <v>194</v>
      </c>
    </row>
    <row r="144" spans="1:3">
      <c r="A144" s="3" t="s">
        <v>205</v>
      </c>
      <c r="C144" s="3" t="s">
        <v>196</v>
      </c>
    </row>
    <row r="145" spans="1:3">
      <c r="A145" s="3" t="s">
        <v>96</v>
      </c>
      <c r="C145" s="3" t="s">
        <v>198</v>
      </c>
    </row>
    <row r="146" spans="1:3">
      <c r="A146" s="3" t="s">
        <v>282</v>
      </c>
      <c r="C146" s="3" t="s">
        <v>199</v>
      </c>
    </row>
    <row r="147" spans="1:3">
      <c r="A147" s="3" t="s">
        <v>348</v>
      </c>
      <c r="C147" s="3" t="s">
        <v>200</v>
      </c>
    </row>
    <row r="148" spans="1:3">
      <c r="A148" s="3" t="s">
        <v>143</v>
      </c>
      <c r="C148" s="3" t="s">
        <v>201</v>
      </c>
    </row>
    <row r="149" spans="1:3">
      <c r="A149" s="3" t="s">
        <v>144</v>
      </c>
      <c r="C149" s="3" t="s">
        <v>202</v>
      </c>
    </row>
    <row r="150" spans="1:3">
      <c r="A150" s="3" t="s">
        <v>46</v>
      </c>
      <c r="C150" s="3" t="s">
        <v>204</v>
      </c>
    </row>
    <row r="151" spans="1:3">
      <c r="A151" s="3" t="s">
        <v>97</v>
      </c>
      <c r="C151" s="3" t="s">
        <v>205</v>
      </c>
    </row>
    <row r="152" spans="1:3">
      <c r="A152" s="3" t="s">
        <v>145</v>
      </c>
      <c r="C152" s="3" t="s">
        <v>207</v>
      </c>
    </row>
    <row r="153" spans="1:3">
      <c r="A153" s="3" t="s">
        <v>436</v>
      </c>
      <c r="C153" s="3" t="s">
        <v>208</v>
      </c>
    </row>
    <row r="154" spans="1:3">
      <c r="A154" s="3" t="s">
        <v>207</v>
      </c>
      <c r="C154" s="3" t="s">
        <v>210</v>
      </c>
    </row>
    <row r="155" spans="1:3">
      <c r="A155" s="3" t="s">
        <v>146</v>
      </c>
      <c r="C155" s="3" t="s">
        <v>212</v>
      </c>
    </row>
    <row r="156" spans="1:3">
      <c r="A156" s="3" t="s">
        <v>208</v>
      </c>
      <c r="C156" s="3" t="s">
        <v>214</v>
      </c>
    </row>
    <row r="157" spans="1:3">
      <c r="A157" s="3" t="s">
        <v>438</v>
      </c>
      <c r="C157" s="3" t="s">
        <v>215</v>
      </c>
    </row>
    <row r="158" spans="1:3">
      <c r="A158" s="3" t="s">
        <v>283</v>
      </c>
      <c r="C158" s="3" t="s">
        <v>216</v>
      </c>
    </row>
    <row r="159" spans="1:3">
      <c r="A159" s="3" t="s">
        <v>147</v>
      </c>
      <c r="C159" s="3" t="s">
        <v>217</v>
      </c>
    </row>
    <row r="160" spans="1:3">
      <c r="A160" s="3" t="s">
        <v>393</v>
      </c>
      <c r="C160" s="3" t="s">
        <v>219</v>
      </c>
    </row>
    <row r="161" spans="1:3">
      <c r="A161" s="3" t="s">
        <v>47</v>
      </c>
      <c r="C161" s="3" t="s">
        <v>220</v>
      </c>
    </row>
    <row r="162" spans="1:3">
      <c r="A162" s="3" t="s">
        <v>210</v>
      </c>
      <c r="C162" s="3" t="s">
        <v>222</v>
      </c>
    </row>
    <row r="163" spans="1:3">
      <c r="A163" s="3" t="s">
        <v>99</v>
      </c>
      <c r="C163" s="3" t="s">
        <v>224</v>
      </c>
    </row>
    <row r="164" spans="1:3">
      <c r="A164" s="3" t="s">
        <v>284</v>
      </c>
      <c r="C164" s="3" t="s">
        <v>225</v>
      </c>
    </row>
    <row r="165" spans="1:3">
      <c r="A165" s="3" t="s">
        <v>100</v>
      </c>
      <c r="C165" s="3" t="s">
        <v>226</v>
      </c>
    </row>
    <row r="166" spans="1:3">
      <c r="A166" s="3" t="s">
        <v>394</v>
      </c>
      <c r="C166" s="3" t="s">
        <v>228</v>
      </c>
    </row>
    <row r="167" spans="1:3">
      <c r="A167" s="3" t="s">
        <v>212</v>
      </c>
      <c r="C167" s="3" t="s">
        <v>230</v>
      </c>
    </row>
    <row r="168" spans="1:3">
      <c r="A168" s="3" t="s">
        <v>48</v>
      </c>
      <c r="C168" s="3" t="s">
        <v>232</v>
      </c>
    </row>
    <row r="169" spans="1:3">
      <c r="A169" s="3" t="s">
        <v>286</v>
      </c>
      <c r="C169" s="3" t="s">
        <v>234</v>
      </c>
    </row>
    <row r="170" spans="1:3">
      <c r="A170" s="3" t="s">
        <v>49</v>
      </c>
      <c r="C170" s="3" t="s">
        <v>236</v>
      </c>
    </row>
    <row r="171" spans="1:3">
      <c r="A171" s="3" t="s">
        <v>350</v>
      </c>
      <c r="C171" s="3" t="s">
        <v>237</v>
      </c>
    </row>
    <row r="172" spans="1:3">
      <c r="A172" s="3" t="s">
        <v>148</v>
      </c>
      <c r="C172" s="3" t="s">
        <v>239</v>
      </c>
    </row>
    <row r="173" spans="1:3">
      <c r="A173" s="3" t="s">
        <v>351</v>
      </c>
      <c r="C173" s="3" t="s">
        <v>241</v>
      </c>
    </row>
    <row r="174" spans="1:3">
      <c r="A174" s="3" t="s">
        <v>101</v>
      </c>
      <c r="C174" s="3" t="s">
        <v>242</v>
      </c>
    </row>
    <row r="175" spans="1:3">
      <c r="A175" s="3" t="s">
        <v>287</v>
      </c>
      <c r="C175" s="3" t="s">
        <v>245</v>
      </c>
    </row>
    <row r="176" spans="1:3">
      <c r="A176" s="3" t="s">
        <v>166</v>
      </c>
      <c r="C176" s="3" t="s">
        <v>246</v>
      </c>
    </row>
    <row r="177" spans="1:3">
      <c r="A177" s="3" t="s">
        <v>289</v>
      </c>
      <c r="C177" s="3" t="s">
        <v>248</v>
      </c>
    </row>
    <row r="178" spans="1:3">
      <c r="A178" s="3" t="s">
        <v>290</v>
      </c>
      <c r="C178" s="3" t="s">
        <v>250</v>
      </c>
    </row>
    <row r="179" spans="1:3">
      <c r="A179" s="3" t="s">
        <v>291</v>
      </c>
      <c r="C179" s="3" t="s">
        <v>252</v>
      </c>
    </row>
    <row r="180" spans="1:3">
      <c r="A180" s="3" t="s">
        <v>50</v>
      </c>
      <c r="C180" s="3" t="s">
        <v>254</v>
      </c>
    </row>
    <row r="181" spans="1:3">
      <c r="A181" s="3" t="s">
        <v>168</v>
      </c>
      <c r="C181" s="3" t="s">
        <v>255</v>
      </c>
    </row>
    <row r="182" spans="1:3">
      <c r="A182" s="3" t="s">
        <v>395</v>
      </c>
      <c r="C182" s="3" t="s">
        <v>257</v>
      </c>
    </row>
    <row r="183" spans="1:3">
      <c r="A183" s="3" t="s">
        <v>149</v>
      </c>
      <c r="C183" s="3" t="s">
        <v>258</v>
      </c>
    </row>
    <row r="184" spans="1:3">
      <c r="A184" s="3" t="s">
        <v>352</v>
      </c>
      <c r="C184" s="3" t="s">
        <v>259</v>
      </c>
    </row>
    <row r="185" spans="1:3">
      <c r="A185" s="3" t="s">
        <v>353</v>
      </c>
      <c r="C185" s="3" t="s">
        <v>261</v>
      </c>
    </row>
    <row r="186" spans="1:3">
      <c r="A186" s="3" t="s">
        <v>51</v>
      </c>
      <c r="C186" s="3" t="s">
        <v>263</v>
      </c>
    </row>
    <row r="187" spans="1:3">
      <c r="A187" s="3" t="s">
        <v>440</v>
      </c>
      <c r="C187" s="3" t="s">
        <v>264</v>
      </c>
    </row>
    <row r="188" spans="1:3">
      <c r="A188" s="3" t="s">
        <v>102</v>
      </c>
      <c r="C188" s="3" t="s">
        <v>265</v>
      </c>
    </row>
    <row r="189" spans="1:3">
      <c r="A189" s="3" t="s">
        <v>52</v>
      </c>
      <c r="C189" s="3" t="s">
        <v>266</v>
      </c>
    </row>
    <row r="190" spans="1:3">
      <c r="A190" s="3" t="s">
        <v>442</v>
      </c>
      <c r="C190" s="3" t="s">
        <v>267</v>
      </c>
    </row>
    <row r="191" spans="1:3">
      <c r="A191" s="3" t="s">
        <v>103</v>
      </c>
      <c r="C191" s="3" t="s">
        <v>269</v>
      </c>
    </row>
    <row r="192" spans="1:3">
      <c r="A192" s="3" t="s">
        <v>354</v>
      </c>
      <c r="C192" s="3" t="s">
        <v>270</v>
      </c>
    </row>
    <row r="193" spans="1:3">
      <c r="A193" s="3" t="s">
        <v>170</v>
      </c>
      <c r="C193" s="3" t="s">
        <v>272</v>
      </c>
    </row>
    <row r="194" spans="1:3">
      <c r="A194" s="3" t="s">
        <v>397</v>
      </c>
      <c r="C194" s="3" t="s">
        <v>273</v>
      </c>
    </row>
    <row r="195" spans="1:3">
      <c r="A195" s="3" t="s">
        <v>53</v>
      </c>
      <c r="C195" s="3" t="s">
        <v>274</v>
      </c>
    </row>
    <row r="196" spans="1:3">
      <c r="A196" s="3" t="s">
        <v>54</v>
      </c>
      <c r="C196" s="3" t="s">
        <v>275</v>
      </c>
    </row>
    <row r="197" spans="1:3">
      <c r="A197" s="3" t="s">
        <v>171</v>
      </c>
      <c r="C197" s="3" t="s">
        <v>276</v>
      </c>
    </row>
    <row r="198" spans="1:3">
      <c r="A198" s="3" t="s">
        <v>104</v>
      </c>
      <c r="C198" s="3" t="s">
        <v>277</v>
      </c>
    </row>
    <row r="199" spans="1:3">
      <c r="A199" s="3" t="s">
        <v>398</v>
      </c>
      <c r="C199" s="3" t="s">
        <v>278</v>
      </c>
    </row>
    <row r="200" spans="1:3">
      <c r="A200" s="3" t="s">
        <v>55</v>
      </c>
      <c r="C200" s="3" t="s">
        <v>279</v>
      </c>
    </row>
    <row r="201" spans="1:3">
      <c r="A201" s="3" t="s">
        <v>214</v>
      </c>
      <c r="C201" s="3" t="s">
        <v>280</v>
      </c>
    </row>
    <row r="202" spans="1:3">
      <c r="A202" s="3" t="s">
        <v>292</v>
      </c>
      <c r="C202" s="3" t="s">
        <v>281</v>
      </c>
    </row>
    <row r="203" spans="1:3">
      <c r="A203" s="3" t="s">
        <v>215</v>
      </c>
      <c r="C203" s="3" t="s">
        <v>282</v>
      </c>
    </row>
    <row r="204" spans="1:3">
      <c r="A204" s="3" t="s">
        <v>356</v>
      </c>
      <c r="C204" s="3" t="s">
        <v>283</v>
      </c>
    </row>
    <row r="205" spans="1:3">
      <c r="A205" s="3" t="s">
        <v>216</v>
      </c>
      <c r="C205" s="3" t="s">
        <v>284</v>
      </c>
    </row>
    <row r="206" spans="1:3">
      <c r="A206" s="3" t="s">
        <v>357</v>
      </c>
      <c r="C206" s="3" t="s">
        <v>286</v>
      </c>
    </row>
    <row r="207" spans="1:3">
      <c r="A207" s="3" t="s">
        <v>294</v>
      </c>
      <c r="C207" s="3" t="s">
        <v>287</v>
      </c>
    </row>
    <row r="208" spans="1:3">
      <c r="A208" s="3" t="s">
        <v>150</v>
      </c>
      <c r="C208" s="3" t="s">
        <v>289</v>
      </c>
    </row>
    <row r="209" spans="1:3">
      <c r="A209" s="3" t="s">
        <v>173</v>
      </c>
      <c r="C209" s="3" t="s">
        <v>290</v>
      </c>
    </row>
    <row r="210" spans="1:3">
      <c r="A210" s="3" t="s">
        <v>399</v>
      </c>
      <c r="C210" s="3" t="s">
        <v>291</v>
      </c>
    </row>
    <row r="211" spans="1:3">
      <c r="A211" s="3" t="s">
        <v>295</v>
      </c>
      <c r="C211" s="3" t="s">
        <v>292</v>
      </c>
    </row>
    <row r="212" spans="1:3">
      <c r="A212" s="3" t="s">
        <v>217</v>
      </c>
      <c r="C212" s="3" t="s">
        <v>294</v>
      </c>
    </row>
    <row r="213" spans="1:3">
      <c r="A213" s="3" t="s">
        <v>151</v>
      </c>
      <c r="C213" s="3" t="s">
        <v>295</v>
      </c>
    </row>
    <row r="214" spans="1:3">
      <c r="A214" s="3" t="s">
        <v>443</v>
      </c>
      <c r="C214" s="3" t="s">
        <v>296</v>
      </c>
    </row>
    <row r="215" spans="1:3">
      <c r="A215" s="3" t="s">
        <v>219</v>
      </c>
      <c r="C215" s="3" t="s">
        <v>297</v>
      </c>
    </row>
    <row r="216" spans="1:3">
      <c r="A216" s="3" t="s">
        <v>105</v>
      </c>
      <c r="C216" s="3" t="s">
        <v>298</v>
      </c>
    </row>
    <row r="217" spans="1:3">
      <c r="A217" s="3" t="s">
        <v>220</v>
      </c>
      <c r="C217" s="3" t="s">
        <v>299</v>
      </c>
    </row>
    <row r="218" spans="1:3">
      <c r="A218" s="3" t="s">
        <v>296</v>
      </c>
      <c r="C218" s="3" t="s">
        <v>300</v>
      </c>
    </row>
    <row r="219" spans="1:3">
      <c r="A219" s="3" t="s">
        <v>445</v>
      </c>
      <c r="C219" s="3" t="s">
        <v>302</v>
      </c>
    </row>
    <row r="220" spans="1:3">
      <c r="A220" s="3" t="s">
        <v>400</v>
      </c>
      <c r="C220" s="3" t="s">
        <v>303</v>
      </c>
    </row>
    <row r="221" spans="1:3">
      <c r="A221" s="3" t="s">
        <v>297</v>
      </c>
      <c r="C221" s="3" t="s">
        <v>304</v>
      </c>
    </row>
    <row r="222" spans="1:3">
      <c r="A222" s="3" t="s">
        <v>56</v>
      </c>
      <c r="C222" s="3" t="s">
        <v>305</v>
      </c>
    </row>
    <row r="223" spans="1:3">
      <c r="A223" s="3" t="s">
        <v>298</v>
      </c>
      <c r="C223" s="3" t="s">
        <v>306</v>
      </c>
    </row>
    <row r="224" spans="1:3">
      <c r="A224" s="3" t="s">
        <v>57</v>
      </c>
      <c r="C224" s="3" t="s">
        <v>307</v>
      </c>
    </row>
    <row r="225" spans="1:3">
      <c r="A225" s="3" t="s">
        <v>446</v>
      </c>
      <c r="C225" s="3" t="s">
        <v>308</v>
      </c>
    </row>
    <row r="226" spans="1:3">
      <c r="A226" s="3" t="s">
        <v>222</v>
      </c>
      <c r="C226" s="3" t="s">
        <v>309</v>
      </c>
    </row>
    <row r="227" spans="1:3">
      <c r="A227" s="3" t="s">
        <v>402</v>
      </c>
      <c r="C227" s="3" t="s">
        <v>310</v>
      </c>
    </row>
    <row r="228" spans="1:3">
      <c r="A228" s="3" t="s">
        <v>447</v>
      </c>
      <c r="C228" s="3" t="s">
        <v>312</v>
      </c>
    </row>
    <row r="229" spans="1:3">
      <c r="A229" s="3" t="s">
        <v>358</v>
      </c>
      <c r="C229" s="3" t="s">
        <v>313</v>
      </c>
    </row>
    <row r="230" spans="1:3">
      <c r="A230" s="3" t="s">
        <v>224</v>
      </c>
      <c r="C230" s="3" t="s">
        <v>314</v>
      </c>
    </row>
    <row r="231" spans="1:3">
      <c r="A231" s="3" t="s">
        <v>448</v>
      </c>
      <c r="C231" s="3" t="s">
        <v>315</v>
      </c>
    </row>
    <row r="232" spans="1:3">
      <c r="A232" s="3" t="s">
        <v>299</v>
      </c>
      <c r="C232" s="3" t="s">
        <v>316</v>
      </c>
    </row>
    <row r="233" spans="1:3">
      <c r="A233" s="3" t="s">
        <v>450</v>
      </c>
      <c r="C233" s="3" t="s">
        <v>317</v>
      </c>
    </row>
    <row r="234" spans="1:3">
      <c r="A234" s="3" t="s">
        <v>300</v>
      </c>
      <c r="C234" s="3" t="s">
        <v>318</v>
      </c>
    </row>
    <row r="235" spans="1:3">
      <c r="A235" s="3" t="s">
        <v>403</v>
      </c>
      <c r="C235" s="3" t="s">
        <v>319</v>
      </c>
    </row>
    <row r="236" spans="1:3">
      <c r="A236" s="3" t="s">
        <v>302</v>
      </c>
      <c r="C236" s="3" t="s">
        <v>320</v>
      </c>
    </row>
    <row r="237" spans="1:3">
      <c r="A237" s="3" t="s">
        <v>405</v>
      </c>
      <c r="C237" s="3" t="s">
        <v>322</v>
      </c>
    </row>
    <row r="238" spans="1:3">
      <c r="A238" s="3" t="s">
        <v>303</v>
      </c>
      <c r="C238" s="3" t="s">
        <v>323</v>
      </c>
    </row>
    <row r="239" spans="1:3">
      <c r="A239" s="3" t="s">
        <v>106</v>
      </c>
      <c r="C239" s="3" t="s">
        <v>325</v>
      </c>
    </row>
    <row r="240" spans="1:3">
      <c r="A240" s="3" t="s">
        <v>58</v>
      </c>
      <c r="C240" s="3" t="s">
        <v>326</v>
      </c>
    </row>
    <row r="241" spans="1:3">
      <c r="A241" s="3" t="s">
        <v>359</v>
      </c>
      <c r="C241" s="3" t="s">
        <v>327</v>
      </c>
    </row>
    <row r="242" spans="1:3">
      <c r="A242" s="3" t="s">
        <v>360</v>
      </c>
      <c r="C242" s="3" t="s">
        <v>329</v>
      </c>
    </row>
    <row r="243" spans="1:3">
      <c r="A243" s="3" t="s">
        <v>59</v>
      </c>
      <c r="C243" s="3" t="s">
        <v>331</v>
      </c>
    </row>
    <row r="244" spans="1:3">
      <c r="A244" s="3" t="s">
        <v>60</v>
      </c>
      <c r="C244" s="3" t="s">
        <v>333</v>
      </c>
    </row>
    <row r="245" spans="1:3">
      <c r="A245" s="3" t="s">
        <v>225</v>
      </c>
      <c r="C245" s="3" t="s">
        <v>335</v>
      </c>
    </row>
    <row r="246" spans="1:3">
      <c r="A246" s="3" t="s">
        <v>107</v>
      </c>
      <c r="C246" s="3" t="s">
        <v>337</v>
      </c>
    </row>
    <row r="247" spans="1:3">
      <c r="A247" s="3" t="s">
        <v>61</v>
      </c>
      <c r="C247" s="3" t="s">
        <v>339</v>
      </c>
    </row>
    <row r="248" spans="1:3">
      <c r="A248" s="3" t="s">
        <v>304</v>
      </c>
      <c r="C248" s="3" t="s">
        <v>340</v>
      </c>
    </row>
    <row r="249" spans="1:3">
      <c r="A249" s="3" t="s">
        <v>226</v>
      </c>
      <c r="C249" s="3" t="s">
        <v>341</v>
      </c>
    </row>
    <row r="250" spans="1:3">
      <c r="A250" s="3" t="s">
        <v>361</v>
      </c>
      <c r="C250" s="3" t="s">
        <v>343</v>
      </c>
    </row>
    <row r="251" spans="1:3">
      <c r="A251" s="3" t="s">
        <v>406</v>
      </c>
      <c r="C251" s="3" t="s">
        <v>344</v>
      </c>
    </row>
    <row r="252" spans="1:3">
      <c r="A252" s="3" t="s">
        <v>175</v>
      </c>
      <c r="C252" s="3" t="s">
        <v>345</v>
      </c>
    </row>
    <row r="253" spans="1:3">
      <c r="A253" s="3" t="s">
        <v>109</v>
      </c>
      <c r="C253" s="3" t="s">
        <v>346</v>
      </c>
    </row>
    <row r="254" spans="1:3">
      <c r="A254" s="3" t="s">
        <v>152</v>
      </c>
      <c r="C254" s="3" t="s">
        <v>347</v>
      </c>
    </row>
    <row r="255" spans="1:3">
      <c r="A255" s="3" t="s">
        <v>305</v>
      </c>
      <c r="C255" s="3" t="s">
        <v>348</v>
      </c>
    </row>
    <row r="256" spans="1:3">
      <c r="A256" s="3" t="s">
        <v>110</v>
      </c>
      <c r="C256" s="3" t="s">
        <v>350</v>
      </c>
    </row>
    <row r="257" spans="1:3">
      <c r="A257" s="3" t="s">
        <v>111</v>
      </c>
      <c r="C257" s="3" t="s">
        <v>351</v>
      </c>
    </row>
    <row r="258" spans="1:3">
      <c r="A258" s="3" t="s">
        <v>228</v>
      </c>
      <c r="C258" s="3" t="s">
        <v>352</v>
      </c>
    </row>
    <row r="259" spans="1:3">
      <c r="A259" s="3" t="s">
        <v>407</v>
      </c>
      <c r="C259" s="3" t="s">
        <v>353</v>
      </c>
    </row>
    <row r="260" spans="1:3">
      <c r="A260" s="3" t="s">
        <v>408</v>
      </c>
      <c r="C260" s="3" t="s">
        <v>354</v>
      </c>
    </row>
    <row r="261" spans="1:3">
      <c r="A261" s="3" t="s">
        <v>112</v>
      </c>
      <c r="C261" s="3" t="s">
        <v>356</v>
      </c>
    </row>
    <row r="262" spans="1:3">
      <c r="A262" s="3" t="s">
        <v>230</v>
      </c>
      <c r="C262" s="3" t="s">
        <v>357</v>
      </c>
    </row>
    <row r="263" spans="1:3">
      <c r="A263" s="3" t="s">
        <v>177</v>
      </c>
      <c r="C263" s="3" t="s">
        <v>358</v>
      </c>
    </row>
    <row r="264" spans="1:3">
      <c r="A264" s="3" t="s">
        <v>409</v>
      </c>
      <c r="C264" s="3" t="s">
        <v>359</v>
      </c>
    </row>
    <row r="265" spans="1:3">
      <c r="A265" s="3" t="s">
        <v>362</v>
      </c>
      <c r="C265" s="3" t="s">
        <v>360</v>
      </c>
    </row>
    <row r="266" spans="1:3">
      <c r="A266" s="3" t="s">
        <v>113</v>
      </c>
      <c r="C266" s="3" t="s">
        <v>361</v>
      </c>
    </row>
    <row r="267" spans="1:3">
      <c r="A267" s="3" t="s">
        <v>179</v>
      </c>
      <c r="C267" s="3" t="s">
        <v>362</v>
      </c>
    </row>
    <row r="268" spans="1:3">
      <c r="A268" s="3" t="s">
        <v>306</v>
      </c>
      <c r="C268" s="3" t="s">
        <v>364</v>
      </c>
    </row>
    <row r="269" spans="1:3">
      <c r="A269" s="3" t="s">
        <v>153</v>
      </c>
      <c r="C269" s="3" t="s">
        <v>365</v>
      </c>
    </row>
    <row r="270" spans="1:3">
      <c r="A270" s="3" t="s">
        <v>307</v>
      </c>
      <c r="C270" s="3" t="s">
        <v>366</v>
      </c>
    </row>
    <row r="271" spans="1:3">
      <c r="A271" s="3" t="s">
        <v>364</v>
      </c>
      <c r="C271" s="3" t="s">
        <v>367</v>
      </c>
    </row>
    <row r="272" spans="1:3">
      <c r="A272" s="3" t="s">
        <v>232</v>
      </c>
      <c r="C272" s="3" t="s">
        <v>369</v>
      </c>
    </row>
    <row r="273" spans="1:3">
      <c r="A273" s="3" t="s">
        <v>410</v>
      </c>
      <c r="C273" s="3" t="s">
        <v>370</v>
      </c>
    </row>
    <row r="274" spans="1:3">
      <c r="A274" s="3" t="s">
        <v>308</v>
      </c>
      <c r="C274" s="3" t="s">
        <v>371</v>
      </c>
    </row>
    <row r="275" spans="1:3">
      <c r="A275" s="3" t="s">
        <v>365</v>
      </c>
      <c r="C275" s="3" t="s">
        <v>372</v>
      </c>
    </row>
    <row r="276" spans="1:3">
      <c r="A276" s="3" t="s">
        <v>366</v>
      </c>
      <c r="C276" s="3" t="s">
        <v>373</v>
      </c>
    </row>
    <row r="277" spans="1:3">
      <c r="A277" s="3" t="s">
        <v>412</v>
      </c>
      <c r="C277" s="3" t="s">
        <v>374</v>
      </c>
    </row>
    <row r="278" spans="1:3">
      <c r="A278" s="3" t="s">
        <v>114</v>
      </c>
      <c r="C278" s="3" t="s">
        <v>375</v>
      </c>
    </row>
    <row r="279" spans="1:3">
      <c r="A279" s="3" t="s">
        <v>309</v>
      </c>
      <c r="C279" s="3" t="s">
        <v>378</v>
      </c>
    </row>
    <row r="280" spans="1:3">
      <c r="A280" s="3" t="s">
        <v>367</v>
      </c>
      <c r="C280" s="3" t="s">
        <v>380</v>
      </c>
    </row>
    <row r="281" spans="1:3">
      <c r="A281" s="3" t="s">
        <v>310</v>
      </c>
      <c r="C281" s="3" t="s">
        <v>382</v>
      </c>
    </row>
    <row r="282" spans="1:3">
      <c r="A282" s="3" t="s">
        <v>312</v>
      </c>
      <c r="C282" s="3" t="s">
        <v>384</v>
      </c>
    </row>
    <row r="283" spans="1:3">
      <c r="A283" s="3" t="s">
        <v>115</v>
      </c>
      <c r="C283" s="3" t="s">
        <v>386</v>
      </c>
    </row>
    <row r="284" spans="1:3">
      <c r="A284" s="3" t="s">
        <v>117</v>
      </c>
      <c r="C284" s="3" t="s">
        <v>387</v>
      </c>
    </row>
    <row r="285" spans="1:3">
      <c r="A285" s="3" t="s">
        <v>313</v>
      </c>
      <c r="C285" s="3" t="s">
        <v>389</v>
      </c>
    </row>
    <row r="286" spans="1:3">
      <c r="A286" s="3" t="s">
        <v>369</v>
      </c>
      <c r="C286" s="3" t="s">
        <v>391</v>
      </c>
    </row>
    <row r="287" spans="1:3">
      <c r="A287" s="3" t="s">
        <v>370</v>
      </c>
      <c r="C287" s="3" t="s">
        <v>392</v>
      </c>
    </row>
    <row r="288" spans="1:3">
      <c r="A288" s="3" t="s">
        <v>154</v>
      </c>
      <c r="C288" s="3" t="s">
        <v>393</v>
      </c>
    </row>
    <row r="289" spans="1:3">
      <c r="A289" s="3" t="s">
        <v>234</v>
      </c>
      <c r="C289" s="3" t="s">
        <v>394</v>
      </c>
    </row>
    <row r="290" spans="1:3">
      <c r="A290" s="3" t="s">
        <v>314</v>
      </c>
      <c r="C290" s="3" t="s">
        <v>395</v>
      </c>
    </row>
    <row r="291" spans="1:3">
      <c r="A291" s="3" t="s">
        <v>118</v>
      </c>
      <c r="C291" s="3" t="s">
        <v>397</v>
      </c>
    </row>
    <row r="292" spans="1:3">
      <c r="A292" s="3" t="s">
        <v>315</v>
      </c>
      <c r="C292" s="3" t="s">
        <v>398</v>
      </c>
    </row>
    <row r="293" spans="1:3">
      <c r="A293" s="3" t="s">
        <v>452</v>
      </c>
      <c r="C293" s="3" t="s">
        <v>399</v>
      </c>
    </row>
    <row r="294" spans="1:3">
      <c r="A294" s="3" t="s">
        <v>414</v>
      </c>
      <c r="C294" s="3" t="s">
        <v>400</v>
      </c>
    </row>
    <row r="295" spans="1:3">
      <c r="A295" s="3" t="s">
        <v>155</v>
      </c>
      <c r="C295" s="3" t="s">
        <v>402</v>
      </c>
    </row>
    <row r="296" spans="1:3">
      <c r="A296" s="3" t="s">
        <v>156</v>
      </c>
      <c r="C296" s="3" t="s">
        <v>403</v>
      </c>
    </row>
    <row r="297" spans="1:3">
      <c r="A297" s="3" t="s">
        <v>236</v>
      </c>
      <c r="C297" s="3" t="s">
        <v>405</v>
      </c>
    </row>
    <row r="298" spans="1:3">
      <c r="A298" s="3" t="s">
        <v>415</v>
      </c>
      <c r="C298" s="3" t="s">
        <v>406</v>
      </c>
    </row>
    <row r="299" spans="1:3">
      <c r="A299" s="3" t="s">
        <v>119</v>
      </c>
      <c r="C299" s="3" t="s">
        <v>407</v>
      </c>
    </row>
    <row r="300" spans="1:3">
      <c r="A300" s="3" t="s">
        <v>120</v>
      </c>
      <c r="C300" s="3" t="s">
        <v>408</v>
      </c>
    </row>
    <row r="301" spans="1:3">
      <c r="A301" s="3" t="s">
        <v>316</v>
      </c>
      <c r="C301" s="3" t="s">
        <v>409</v>
      </c>
    </row>
    <row r="302" spans="1:3">
      <c r="A302" s="3" t="s">
        <v>317</v>
      </c>
      <c r="C302" s="3" t="s">
        <v>410</v>
      </c>
    </row>
    <row r="303" spans="1:3">
      <c r="A303" s="3" t="s">
        <v>62</v>
      </c>
      <c r="C303" s="3" t="s">
        <v>412</v>
      </c>
    </row>
    <row r="304" spans="1:3">
      <c r="A304" s="3" t="s">
        <v>121</v>
      </c>
      <c r="C304" s="3" t="s">
        <v>414</v>
      </c>
    </row>
    <row r="305" spans="1:3">
      <c r="A305" s="3" t="s">
        <v>318</v>
      </c>
      <c r="C305" s="3" t="s">
        <v>415</v>
      </c>
    </row>
    <row r="306" spans="1:3">
      <c r="A306" s="3" t="s">
        <v>371</v>
      </c>
      <c r="C306" s="3" t="s">
        <v>416</v>
      </c>
    </row>
    <row r="307" spans="1:3">
      <c r="A307" s="3" t="s">
        <v>372</v>
      </c>
      <c r="C307" s="3" t="s">
        <v>417</v>
      </c>
    </row>
    <row r="308" spans="1:3">
      <c r="A308" s="3" t="s">
        <v>237</v>
      </c>
      <c r="C308" s="3" t="s">
        <v>418</v>
      </c>
    </row>
    <row r="309" spans="1:3">
      <c r="A309" s="3" t="s">
        <v>63</v>
      </c>
      <c r="C309" s="3" t="s">
        <v>421</v>
      </c>
    </row>
    <row r="310" spans="1:3">
      <c r="A310" s="3" t="s">
        <v>319</v>
      </c>
      <c r="C310" s="3" t="s">
        <v>423</v>
      </c>
    </row>
    <row r="311" spans="1:3">
      <c r="A311" s="3" t="s">
        <v>373</v>
      </c>
      <c r="C311" s="3" t="s">
        <v>425</v>
      </c>
    </row>
    <row r="312" spans="1:3">
      <c r="A312" s="3" t="s">
        <v>374</v>
      </c>
      <c r="C312" s="3" t="s">
        <v>427</v>
      </c>
    </row>
    <row r="313" spans="1:3">
      <c r="A313" s="3" t="s">
        <v>239</v>
      </c>
      <c r="C313" s="3" t="s">
        <v>429</v>
      </c>
    </row>
    <row r="314" spans="1:3">
      <c r="A314" s="3" t="s">
        <v>375</v>
      </c>
      <c r="C314" s="3" t="s">
        <v>431</v>
      </c>
    </row>
    <row r="315" spans="1:3">
      <c r="A315" s="3" t="s">
        <v>320</v>
      </c>
      <c r="C315" s="3" t="s">
        <v>432</v>
      </c>
    </row>
    <row r="316" spans="1:3">
      <c r="A316" s="3" t="s">
        <v>322</v>
      </c>
      <c r="C316" s="3" t="s">
        <v>433</v>
      </c>
    </row>
    <row r="317" spans="1:3">
      <c r="A317" s="3" t="s">
        <v>241</v>
      </c>
      <c r="C317" s="3" t="s">
        <v>434</v>
      </c>
    </row>
    <row r="318" spans="1:3">
      <c r="A318" s="3" t="s">
        <v>323</v>
      </c>
      <c r="C318" s="3" t="s">
        <v>436</v>
      </c>
    </row>
    <row r="319" spans="1:3">
      <c r="A319" s="3" t="s">
        <v>325</v>
      </c>
      <c r="C319" s="3" t="s">
        <v>438</v>
      </c>
    </row>
    <row r="320" spans="1:3">
      <c r="A320" s="3" t="s">
        <v>416</v>
      </c>
      <c r="C320" s="3" t="s">
        <v>440</v>
      </c>
    </row>
    <row r="321" spans="1:3">
      <c r="A321" s="3" t="s">
        <v>326</v>
      </c>
      <c r="C321" s="3" t="s">
        <v>442</v>
      </c>
    </row>
    <row r="322" spans="1:3">
      <c r="A322" s="3" t="s">
        <v>417</v>
      </c>
      <c r="C322" s="3" t="s">
        <v>443</v>
      </c>
    </row>
    <row r="323" spans="1:3">
      <c r="A323" s="3" t="s">
        <v>327</v>
      </c>
      <c r="C323" s="3" t="s">
        <v>445</v>
      </c>
    </row>
    <row r="324" spans="1:3">
      <c r="A324" s="3" t="s">
        <v>242</v>
      </c>
      <c r="C324" s="3" t="s">
        <v>446</v>
      </c>
    </row>
    <row r="325" spans="1:3">
      <c r="A325" s="3" t="s">
        <v>418</v>
      </c>
      <c r="C325" s="3" t="s">
        <v>447</v>
      </c>
    </row>
    <row r="326" spans="1:3">
      <c r="A326" s="3" t="s">
        <v>454</v>
      </c>
      <c r="C326" s="3" t="s">
        <v>448</v>
      </c>
    </row>
    <row r="327" spans="1:3">
      <c r="C327" s="3" t="s">
        <v>450</v>
      </c>
    </row>
    <row r="328" spans="1:3">
      <c r="C328" s="3" t="s">
        <v>452</v>
      </c>
    </row>
    <row r="329" spans="1:3">
      <c r="C329" s="3" t="s">
        <v>454</v>
      </c>
    </row>
  </sheetData>
  <sheetProtection sheet="1" selectLockedCells="1" selectUnlockedCells="1"/>
  <sortState ref="A1:A326">
    <sortCondition ref="A1"/>
  </sortState>
  <mergeCells count="1">
    <mergeCell ref="C2:C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P329"/>
  <sheetViews>
    <sheetView zoomScale="80" zoomScaleNormal="80" zoomScaleSheetLayoutView="85" workbookViewId="0">
      <pane ySplit="3" topLeftCell="A4" activePane="bottomLeft" state="frozen"/>
      <selection pane="bottomLeft" activeCell="Q167" sqref="Q167"/>
    </sheetView>
  </sheetViews>
  <sheetFormatPr defaultColWidth="9.140625" defaultRowHeight="17.649999999999999" customHeight="1"/>
  <cols>
    <col min="1" max="1" width="20.7109375" style="1" customWidth="1"/>
    <col min="2" max="2" width="29.7109375" style="1" customWidth="1"/>
    <col min="3" max="3" width="34.85546875" style="1" customWidth="1"/>
    <col min="4" max="7" width="8.7109375" style="1" customWidth="1"/>
    <col min="8" max="8" width="12.7109375" style="1" customWidth="1"/>
    <col min="9" max="12" width="8.7109375" style="1" customWidth="1"/>
    <col min="13" max="13" width="11.7109375" style="1" customWidth="1"/>
    <col min="14" max="16" width="12.7109375" style="1" customWidth="1"/>
    <col min="17" max="17" width="12.5703125" style="1" customWidth="1"/>
    <col min="18" max="18" width="10.42578125" style="102" customWidth="1"/>
    <col min="19" max="19" width="9.140625" style="102" customWidth="1"/>
    <col min="20" max="20" width="13.42578125" style="102" customWidth="1"/>
    <col min="21" max="21" width="9.140625" style="102" customWidth="1"/>
    <col min="22" max="22" width="12" style="102" customWidth="1"/>
    <col min="23" max="23" width="9.140625" style="102" customWidth="1"/>
    <col min="24" max="24" width="13.28515625" style="102" customWidth="1"/>
    <col min="25" max="25" width="9.140625" style="102" customWidth="1"/>
    <col min="26" max="26" width="11.85546875" style="102" customWidth="1"/>
    <col min="27" max="27" width="12.5703125" style="1" customWidth="1"/>
    <col min="28" max="28" width="12" style="1" customWidth="1"/>
    <col min="29" max="29" width="9.140625" style="1" customWidth="1"/>
    <col min="30" max="30" width="12.7109375" style="1" customWidth="1"/>
    <col min="31" max="31" width="11.85546875" style="1" customWidth="1"/>
    <col min="32" max="32" width="12.5703125" style="1" customWidth="1"/>
    <col min="33" max="35" width="9.140625" style="1" customWidth="1"/>
    <col min="36" max="36" width="12.85546875" style="1" customWidth="1"/>
    <col min="37" max="37" width="9.140625" style="1" customWidth="1"/>
    <col min="38" max="38" width="14" style="1" customWidth="1"/>
    <col min="39" max="39" width="13.5703125" style="1" customWidth="1"/>
    <col min="40" max="40" width="10.5703125" style="1" bestFit="1" customWidth="1"/>
    <col min="41" max="41" width="88.42578125" style="90" customWidth="1"/>
    <col min="42" max="16384" width="9.140625" style="1"/>
  </cols>
  <sheetData>
    <row r="1" spans="1:42" s="5" customFormat="1" ht="15">
      <c r="D1" s="5">
        <v>2</v>
      </c>
      <c r="E1" s="5">
        <v>3</v>
      </c>
      <c r="F1" s="5">
        <v>4</v>
      </c>
      <c r="G1" s="5">
        <v>5</v>
      </c>
      <c r="H1" s="5">
        <v>6</v>
      </c>
      <c r="I1" s="5">
        <v>7</v>
      </c>
      <c r="J1" s="5">
        <v>8</v>
      </c>
      <c r="K1" s="5">
        <v>9</v>
      </c>
      <c r="L1" s="5">
        <v>10</v>
      </c>
      <c r="M1" s="5">
        <v>11</v>
      </c>
      <c r="N1" s="5">
        <v>12</v>
      </c>
      <c r="O1" s="5">
        <v>13</v>
      </c>
      <c r="P1" s="5">
        <v>14</v>
      </c>
      <c r="Q1" s="5">
        <v>15</v>
      </c>
      <c r="R1" s="100">
        <v>16</v>
      </c>
      <c r="S1" s="100">
        <v>17</v>
      </c>
      <c r="T1" s="100">
        <v>18</v>
      </c>
      <c r="U1" s="100">
        <v>19</v>
      </c>
      <c r="V1" s="100">
        <v>20</v>
      </c>
      <c r="W1" s="100">
        <v>21</v>
      </c>
      <c r="X1" s="100">
        <v>22</v>
      </c>
      <c r="Y1" s="100">
        <v>23</v>
      </c>
      <c r="Z1" s="100">
        <v>24</v>
      </c>
      <c r="AA1" s="5">
        <v>25</v>
      </c>
      <c r="AB1" s="5">
        <v>26</v>
      </c>
      <c r="AC1" s="5">
        <v>27</v>
      </c>
      <c r="AD1" s="5">
        <v>28</v>
      </c>
      <c r="AE1" s="5">
        <v>29</v>
      </c>
      <c r="AF1" s="5">
        <v>30</v>
      </c>
      <c r="AG1" s="5">
        <v>31</v>
      </c>
      <c r="AH1" s="5">
        <v>32</v>
      </c>
      <c r="AI1" s="5">
        <v>33</v>
      </c>
      <c r="AJ1" s="5">
        <v>34</v>
      </c>
      <c r="AK1" s="5">
        <v>35</v>
      </c>
      <c r="AL1" s="5">
        <v>36</v>
      </c>
      <c r="AM1" s="5">
        <v>37</v>
      </c>
      <c r="AN1" s="5">
        <v>38</v>
      </c>
      <c r="AO1" s="5">
        <v>39</v>
      </c>
    </row>
    <row r="2" spans="1:42" s="2" customFormat="1" ht="17.649999999999999" customHeight="1">
      <c r="A2" s="128" t="s">
        <v>0</v>
      </c>
      <c r="B2" s="128" t="s">
        <v>1</v>
      </c>
      <c r="C2" s="128" t="s">
        <v>2</v>
      </c>
      <c r="D2" s="131" t="s">
        <v>3</v>
      </c>
      <c r="E2" s="131"/>
      <c r="F2" s="131"/>
      <c r="G2" s="131"/>
      <c r="H2" s="132" t="s">
        <v>4</v>
      </c>
      <c r="I2" s="131" t="s">
        <v>5</v>
      </c>
      <c r="J2" s="131"/>
      <c r="K2" s="131"/>
      <c r="L2" s="131"/>
      <c r="M2" s="131" t="s">
        <v>6</v>
      </c>
      <c r="N2" s="131"/>
      <c r="O2" s="132" t="s">
        <v>7</v>
      </c>
      <c r="P2" s="132" t="s">
        <v>8</v>
      </c>
      <c r="Q2" s="13"/>
      <c r="R2" s="134" t="s">
        <v>472</v>
      </c>
      <c r="S2" s="134"/>
      <c r="T2" s="134"/>
      <c r="U2" s="134"/>
      <c r="V2" s="134"/>
      <c r="W2" s="134"/>
      <c r="X2" s="134"/>
      <c r="Y2" s="134"/>
      <c r="Z2" s="103"/>
      <c r="AA2" s="12"/>
      <c r="AB2" s="12"/>
      <c r="AC2" s="12"/>
      <c r="AD2" s="12"/>
      <c r="AE2" s="12"/>
      <c r="AF2" s="135" t="s">
        <v>483</v>
      </c>
      <c r="AG2" s="135"/>
      <c r="AH2" s="135"/>
      <c r="AI2" s="135"/>
      <c r="AJ2" s="135"/>
      <c r="AK2" s="135"/>
      <c r="AL2" s="135"/>
      <c r="AM2" s="130" t="s">
        <v>548</v>
      </c>
      <c r="AN2" s="130"/>
      <c r="AO2" s="130"/>
    </row>
    <row r="3" spans="1:42" s="2" customFormat="1" ht="75" customHeight="1">
      <c r="A3" s="129"/>
      <c r="B3" s="129"/>
      <c r="C3" s="129"/>
      <c r="D3" s="10" t="s">
        <v>9</v>
      </c>
      <c r="E3" s="10" t="s">
        <v>10</v>
      </c>
      <c r="F3" s="10" t="s">
        <v>11</v>
      </c>
      <c r="G3" s="10" t="s">
        <v>12</v>
      </c>
      <c r="H3" s="133"/>
      <c r="I3" s="10" t="s">
        <v>9</v>
      </c>
      <c r="J3" s="10" t="s">
        <v>10</v>
      </c>
      <c r="K3" s="10" t="s">
        <v>11</v>
      </c>
      <c r="L3" s="10" t="s">
        <v>12</v>
      </c>
      <c r="M3" s="10" t="s">
        <v>13</v>
      </c>
      <c r="N3" s="10" t="s">
        <v>14</v>
      </c>
      <c r="O3" s="133"/>
      <c r="P3" s="133"/>
      <c r="Q3" s="9" t="s">
        <v>471</v>
      </c>
      <c r="R3" s="8" t="s">
        <v>455</v>
      </c>
      <c r="S3" s="8" t="s">
        <v>456</v>
      </c>
      <c r="T3" s="8" t="s">
        <v>457</v>
      </c>
      <c r="U3" s="8" t="s">
        <v>458</v>
      </c>
      <c r="V3" s="8" t="s">
        <v>459</v>
      </c>
      <c r="W3" s="8" t="s">
        <v>460</v>
      </c>
      <c r="X3" s="8" t="s">
        <v>461</v>
      </c>
      <c r="Y3" s="8" t="s">
        <v>462</v>
      </c>
      <c r="Z3" s="14" t="s">
        <v>543</v>
      </c>
      <c r="AA3" s="11" t="s">
        <v>544</v>
      </c>
      <c r="AB3" s="11" t="s">
        <v>545</v>
      </c>
      <c r="AC3" s="11" t="s">
        <v>546</v>
      </c>
      <c r="AD3" s="11" t="s">
        <v>547</v>
      </c>
      <c r="AE3" s="11" t="s">
        <v>551</v>
      </c>
      <c r="AF3" s="15" t="s">
        <v>550</v>
      </c>
      <c r="AG3" s="15" t="s">
        <v>463</v>
      </c>
      <c r="AH3" s="15" t="s">
        <v>464</v>
      </c>
      <c r="AI3" s="15" t="s">
        <v>465</v>
      </c>
      <c r="AJ3" s="15" t="s">
        <v>466</v>
      </c>
      <c r="AK3" s="15" t="s">
        <v>467</v>
      </c>
      <c r="AL3" s="15" t="s">
        <v>468</v>
      </c>
      <c r="AM3" s="16" t="s">
        <v>484</v>
      </c>
      <c r="AN3" s="16" t="s">
        <v>469</v>
      </c>
      <c r="AO3" s="16" t="s">
        <v>642</v>
      </c>
      <c r="AP3" s="6"/>
    </row>
    <row r="4" spans="1:42" ht="17.649999999999999" customHeight="1">
      <c r="A4" s="3" t="s">
        <v>15</v>
      </c>
      <c r="B4" s="3" t="s">
        <v>16</v>
      </c>
      <c r="C4" s="3" t="s">
        <v>17</v>
      </c>
      <c r="D4" s="4">
        <v>16</v>
      </c>
      <c r="E4" s="4">
        <v>48</v>
      </c>
      <c r="F4" s="4">
        <v>712</v>
      </c>
      <c r="G4" s="4">
        <v>776</v>
      </c>
      <c r="H4" s="4">
        <v>18</v>
      </c>
      <c r="I4" s="4">
        <v>1</v>
      </c>
      <c r="J4" s="4">
        <v>1</v>
      </c>
      <c r="K4" s="4">
        <v>1</v>
      </c>
      <c r="L4" s="4">
        <v>3</v>
      </c>
      <c r="M4" s="4">
        <v>1</v>
      </c>
      <c r="N4" s="4">
        <v>1</v>
      </c>
      <c r="O4" s="4">
        <v>0</v>
      </c>
      <c r="P4" s="4">
        <v>0</v>
      </c>
      <c r="Q4" s="91">
        <v>29</v>
      </c>
      <c r="R4" s="101">
        <v>7</v>
      </c>
      <c r="S4" s="101">
        <v>2</v>
      </c>
      <c r="T4" s="101">
        <v>0</v>
      </c>
      <c r="U4" s="101">
        <v>0</v>
      </c>
      <c r="V4" s="101">
        <v>0</v>
      </c>
      <c r="W4" s="101">
        <v>0</v>
      </c>
      <c r="X4" s="101">
        <v>0</v>
      </c>
      <c r="Y4" s="101">
        <v>9</v>
      </c>
      <c r="Z4" s="101" t="s">
        <v>552</v>
      </c>
      <c r="AA4" s="95">
        <v>1046</v>
      </c>
      <c r="AB4" s="95" t="s">
        <v>647</v>
      </c>
      <c r="AC4" s="95">
        <v>51</v>
      </c>
      <c r="AD4" s="95" t="s">
        <v>647</v>
      </c>
      <c r="AE4" s="95">
        <v>1</v>
      </c>
      <c r="AF4" s="95">
        <v>9710865.5280999988</v>
      </c>
      <c r="AG4" s="96">
        <v>1.3602923545693146E-3</v>
      </c>
      <c r="AH4" s="95">
        <v>113</v>
      </c>
      <c r="AI4" s="95">
        <v>2.823306016390166E-3</v>
      </c>
      <c r="AJ4" s="95">
        <v>180</v>
      </c>
      <c r="AK4" s="97">
        <v>0.62777777777777777</v>
      </c>
      <c r="AL4" s="95">
        <v>23394264.530000001</v>
      </c>
      <c r="AM4" s="95">
        <v>0.18</v>
      </c>
      <c r="AN4" s="95" t="s">
        <v>488</v>
      </c>
      <c r="AO4" s="95" t="s">
        <v>498</v>
      </c>
    </row>
    <row r="5" spans="1:42" ht="17.649999999999999" customHeight="1">
      <c r="A5" s="3" t="s">
        <v>15</v>
      </c>
      <c r="B5" s="3" t="s">
        <v>18</v>
      </c>
      <c r="C5" s="3" t="s">
        <v>19</v>
      </c>
      <c r="D5" s="4">
        <v>2</v>
      </c>
      <c r="E5" s="4">
        <v>4</v>
      </c>
      <c r="F5" s="4">
        <v>74</v>
      </c>
      <c r="G5" s="4">
        <v>80</v>
      </c>
      <c r="H5" s="4">
        <v>9</v>
      </c>
      <c r="I5" s="4">
        <v>0</v>
      </c>
      <c r="J5" s="4">
        <v>1</v>
      </c>
      <c r="K5" s="4">
        <v>0</v>
      </c>
      <c r="L5" s="4">
        <v>1</v>
      </c>
      <c r="M5" s="4">
        <v>0</v>
      </c>
      <c r="N5" s="4">
        <v>0</v>
      </c>
      <c r="O5" s="4">
        <v>0</v>
      </c>
      <c r="P5" s="4">
        <v>0</v>
      </c>
      <c r="Q5" s="91">
        <v>5</v>
      </c>
      <c r="R5" s="101">
        <v>0</v>
      </c>
      <c r="S5" s="101">
        <v>0</v>
      </c>
      <c r="T5" s="101">
        <v>1</v>
      </c>
      <c r="U5" s="101">
        <v>1</v>
      </c>
      <c r="V5" s="101">
        <v>0</v>
      </c>
      <c r="W5" s="101">
        <v>0</v>
      </c>
      <c r="X5" s="101">
        <v>1</v>
      </c>
      <c r="Y5" s="101">
        <v>3</v>
      </c>
      <c r="Z5" s="101" t="s">
        <v>552</v>
      </c>
      <c r="AA5" s="95">
        <v>547</v>
      </c>
      <c r="AB5" s="95" t="s">
        <v>647</v>
      </c>
      <c r="AC5" s="95">
        <v>5</v>
      </c>
      <c r="AD5" s="95" t="s">
        <v>646</v>
      </c>
      <c r="AE5" s="95" t="s">
        <v>475</v>
      </c>
      <c r="AF5" s="95">
        <v>4968831.4450000003</v>
      </c>
      <c r="AG5" s="96">
        <v>6.9603099808339733E-4</v>
      </c>
      <c r="AH5" s="95">
        <v>43</v>
      </c>
      <c r="AI5" s="95">
        <v>1.0743553867679392E-3</v>
      </c>
      <c r="AJ5" s="95">
        <v>76</v>
      </c>
      <c r="AK5" s="97">
        <v>0.56578947368421051</v>
      </c>
      <c r="AL5" s="95">
        <v>6870546.0999999996</v>
      </c>
      <c r="AM5" s="95">
        <v>0.2</v>
      </c>
      <c r="AN5" s="95" t="s">
        <v>644</v>
      </c>
      <c r="AO5" s="95" t="s">
        <v>499</v>
      </c>
    </row>
    <row r="6" spans="1:42" ht="17.649999999999999" customHeight="1">
      <c r="A6" s="3" t="s">
        <v>15</v>
      </c>
      <c r="B6" s="3" t="s">
        <v>18</v>
      </c>
      <c r="C6" s="3" t="s">
        <v>20</v>
      </c>
      <c r="D6" s="4">
        <v>42</v>
      </c>
      <c r="E6" s="4">
        <v>53</v>
      </c>
      <c r="F6" s="4">
        <v>980</v>
      </c>
      <c r="G6" s="4">
        <v>1075</v>
      </c>
      <c r="H6" s="4">
        <v>31</v>
      </c>
      <c r="I6" s="4">
        <v>1</v>
      </c>
      <c r="J6" s="4">
        <v>1</v>
      </c>
      <c r="K6" s="4">
        <v>2</v>
      </c>
      <c r="L6" s="4">
        <v>4</v>
      </c>
      <c r="M6" s="4">
        <v>0</v>
      </c>
      <c r="N6" s="4">
        <v>0</v>
      </c>
      <c r="O6" s="4">
        <v>0</v>
      </c>
      <c r="P6" s="4">
        <v>0</v>
      </c>
      <c r="Q6" s="91">
        <v>31</v>
      </c>
      <c r="R6" s="101">
        <v>10</v>
      </c>
      <c r="S6" s="101">
        <v>7</v>
      </c>
      <c r="T6" s="101">
        <v>1</v>
      </c>
      <c r="U6" s="101">
        <v>1</v>
      </c>
      <c r="V6" s="101">
        <v>0</v>
      </c>
      <c r="W6" s="101">
        <v>0</v>
      </c>
      <c r="X6" s="101">
        <v>2</v>
      </c>
      <c r="Y6" s="101">
        <v>21</v>
      </c>
      <c r="Z6" s="101" t="s">
        <v>553</v>
      </c>
      <c r="AA6" s="95">
        <v>842</v>
      </c>
      <c r="AB6" s="95" t="s">
        <v>646</v>
      </c>
      <c r="AC6" s="95">
        <v>54</v>
      </c>
      <c r="AD6" s="95" t="s">
        <v>646</v>
      </c>
      <c r="AE6" s="95">
        <v>3</v>
      </c>
      <c r="AF6" s="95">
        <v>7751922.3326000003</v>
      </c>
      <c r="AG6" s="96">
        <v>1.0858847392889487E-3</v>
      </c>
      <c r="AH6" s="95">
        <v>71</v>
      </c>
      <c r="AI6" s="95">
        <v>1.7739356386168299E-3</v>
      </c>
      <c r="AJ6" s="95">
        <v>116</v>
      </c>
      <c r="AK6" s="97">
        <v>0.61206896551724133</v>
      </c>
      <c r="AL6" s="95">
        <v>13148534.710000001</v>
      </c>
      <c r="AM6" s="95">
        <v>2.8</v>
      </c>
      <c r="AN6" s="95" t="s">
        <v>485</v>
      </c>
      <c r="AO6" s="95" t="s">
        <v>499</v>
      </c>
    </row>
    <row r="7" spans="1:42" ht="17.649999999999999" customHeight="1">
      <c r="A7" s="3" t="s">
        <v>15</v>
      </c>
      <c r="B7" s="3" t="s">
        <v>21</v>
      </c>
      <c r="C7" s="3" t="s">
        <v>22</v>
      </c>
      <c r="D7" s="4">
        <v>3</v>
      </c>
      <c r="E7" s="4">
        <v>8</v>
      </c>
      <c r="F7" s="4">
        <v>174</v>
      </c>
      <c r="G7" s="4">
        <v>185</v>
      </c>
      <c r="H7" s="4">
        <v>16</v>
      </c>
      <c r="I7" s="4">
        <v>0</v>
      </c>
      <c r="J7" s="4">
        <v>0</v>
      </c>
      <c r="K7" s="4">
        <v>0</v>
      </c>
      <c r="L7" s="4">
        <v>0</v>
      </c>
      <c r="M7" s="4">
        <v>0</v>
      </c>
      <c r="N7" s="4">
        <v>0</v>
      </c>
      <c r="O7" s="4">
        <v>0</v>
      </c>
      <c r="P7" s="4">
        <v>0</v>
      </c>
      <c r="Q7" s="91">
        <v>10</v>
      </c>
      <c r="R7" s="101">
        <v>0</v>
      </c>
      <c r="S7" s="101">
        <v>0</v>
      </c>
      <c r="T7" s="101">
        <v>0</v>
      </c>
      <c r="U7" s="101">
        <v>0</v>
      </c>
      <c r="V7" s="101">
        <v>0</v>
      </c>
      <c r="W7" s="101">
        <v>0</v>
      </c>
      <c r="X7" s="101">
        <v>0</v>
      </c>
      <c r="Y7" s="101">
        <v>0</v>
      </c>
      <c r="Z7" s="101" t="s">
        <v>552</v>
      </c>
      <c r="AA7" s="95">
        <v>671</v>
      </c>
      <c r="AB7" s="95" t="s">
        <v>647</v>
      </c>
      <c r="AC7" s="95">
        <v>4</v>
      </c>
      <c r="AD7" s="95" t="s">
        <v>646</v>
      </c>
      <c r="AE7" s="95" t="s">
        <v>475</v>
      </c>
      <c r="AF7" s="95">
        <v>1024018.2929999999</v>
      </c>
      <c r="AG7" s="96">
        <v>1.4344388261543187E-4</v>
      </c>
      <c r="AH7" s="95">
        <v>43</v>
      </c>
      <c r="AI7" s="95">
        <v>1.0743553867679392E-3</v>
      </c>
      <c r="AJ7" s="95">
        <v>75</v>
      </c>
      <c r="AK7" s="97">
        <v>0.57333333333333336</v>
      </c>
      <c r="AL7" s="95">
        <v>5282161.7</v>
      </c>
      <c r="AM7" s="95">
        <v>0.1</v>
      </c>
      <c r="AN7" s="95" t="s">
        <v>485</v>
      </c>
      <c r="AO7" s="95" t="s">
        <v>500</v>
      </c>
    </row>
    <row r="8" spans="1:42" ht="17.649999999999999" customHeight="1">
      <c r="A8" s="3" t="s">
        <v>15</v>
      </c>
      <c r="B8" s="3" t="s">
        <v>16</v>
      </c>
      <c r="C8" s="3" t="s">
        <v>23</v>
      </c>
      <c r="D8" s="4">
        <v>7</v>
      </c>
      <c r="E8" s="4">
        <v>23</v>
      </c>
      <c r="F8" s="4">
        <v>161</v>
      </c>
      <c r="G8" s="4">
        <v>191</v>
      </c>
      <c r="H8" s="4">
        <v>14</v>
      </c>
      <c r="I8" s="4">
        <v>2</v>
      </c>
      <c r="J8" s="4">
        <v>0</v>
      </c>
      <c r="K8" s="4">
        <v>1</v>
      </c>
      <c r="L8" s="4">
        <v>3</v>
      </c>
      <c r="M8" s="4">
        <v>0</v>
      </c>
      <c r="N8" s="4">
        <v>0</v>
      </c>
      <c r="O8" s="4">
        <v>0</v>
      </c>
      <c r="P8" s="4">
        <v>0</v>
      </c>
      <c r="Q8" s="91">
        <v>27</v>
      </c>
      <c r="R8" s="101">
        <v>3</v>
      </c>
      <c r="S8" s="101">
        <v>1</v>
      </c>
      <c r="T8" s="101">
        <v>0</v>
      </c>
      <c r="U8" s="101">
        <v>0</v>
      </c>
      <c r="V8" s="101">
        <v>0</v>
      </c>
      <c r="W8" s="101">
        <v>0</v>
      </c>
      <c r="X8" s="101">
        <v>2</v>
      </c>
      <c r="Y8" s="101">
        <v>6</v>
      </c>
      <c r="Z8" s="101" t="s">
        <v>552</v>
      </c>
      <c r="AA8" s="95">
        <v>360</v>
      </c>
      <c r="AB8" s="95" t="s">
        <v>647</v>
      </c>
      <c r="AC8" s="95">
        <v>11</v>
      </c>
      <c r="AD8" s="95" t="s">
        <v>647</v>
      </c>
      <c r="AE8" s="95" t="s">
        <v>475</v>
      </c>
      <c r="AF8" s="95">
        <v>19443569.7258</v>
      </c>
      <c r="AG8" s="96">
        <v>2.7236438571831452E-3</v>
      </c>
      <c r="AH8" s="95">
        <v>74</v>
      </c>
      <c r="AI8" s="95">
        <v>1.8488906656006397E-3</v>
      </c>
      <c r="AJ8" s="95">
        <v>117</v>
      </c>
      <c r="AK8" s="97">
        <v>0.63247863247863245</v>
      </c>
      <c r="AL8" s="95">
        <v>42827192.240000002</v>
      </c>
      <c r="AM8" s="95">
        <v>1.4</v>
      </c>
      <c r="AN8" s="95" t="s">
        <v>485</v>
      </c>
      <c r="AO8" s="95" t="s">
        <v>498</v>
      </c>
    </row>
    <row r="9" spans="1:42" ht="17.649999999999999" customHeight="1">
      <c r="A9" s="3" t="s">
        <v>15</v>
      </c>
      <c r="B9" s="3" t="s">
        <v>24</v>
      </c>
      <c r="C9" s="3" t="s">
        <v>25</v>
      </c>
      <c r="D9" s="4">
        <v>21</v>
      </c>
      <c r="E9" s="4">
        <v>24</v>
      </c>
      <c r="F9" s="4">
        <v>453</v>
      </c>
      <c r="G9" s="4">
        <v>498</v>
      </c>
      <c r="H9" s="4">
        <v>14</v>
      </c>
      <c r="I9" s="4">
        <v>0</v>
      </c>
      <c r="J9" s="4">
        <v>0</v>
      </c>
      <c r="K9" s="4">
        <v>1</v>
      </c>
      <c r="L9" s="4">
        <v>1</v>
      </c>
      <c r="M9" s="4">
        <v>0</v>
      </c>
      <c r="N9" s="4">
        <v>0</v>
      </c>
      <c r="O9" s="4">
        <v>0</v>
      </c>
      <c r="P9" s="4">
        <v>0</v>
      </c>
      <c r="Q9" s="91">
        <v>11</v>
      </c>
      <c r="R9" s="101">
        <v>2</v>
      </c>
      <c r="S9" s="101">
        <v>5</v>
      </c>
      <c r="T9" s="101">
        <v>1</v>
      </c>
      <c r="U9" s="101">
        <v>0</v>
      </c>
      <c r="V9" s="101">
        <v>0</v>
      </c>
      <c r="W9" s="101">
        <v>0</v>
      </c>
      <c r="X9" s="101">
        <v>2</v>
      </c>
      <c r="Y9" s="101">
        <v>10</v>
      </c>
      <c r="Z9" s="101" t="s">
        <v>552</v>
      </c>
      <c r="AA9" s="95">
        <v>406</v>
      </c>
      <c r="AB9" s="95" t="s">
        <v>647</v>
      </c>
      <c r="AC9" s="95">
        <v>35</v>
      </c>
      <c r="AD9" s="95" t="s">
        <v>647</v>
      </c>
      <c r="AE9" s="95" t="s">
        <v>475</v>
      </c>
      <c r="AF9" s="95">
        <v>10848378.375</v>
      </c>
      <c r="AG9" s="96">
        <v>1.5196344878101603E-3</v>
      </c>
      <c r="AH9" s="95">
        <v>37</v>
      </c>
      <c r="AI9" s="95">
        <v>9.2444533280031983E-4</v>
      </c>
      <c r="AJ9" s="95">
        <v>60</v>
      </c>
      <c r="AK9" s="97">
        <v>0.6166666666666667</v>
      </c>
      <c r="AL9" s="95">
        <v>11782272.92</v>
      </c>
      <c r="AM9" s="95">
        <v>0.4</v>
      </c>
      <c r="AN9" s="95" t="s">
        <v>488</v>
      </c>
      <c r="AO9" s="95">
        <v>1</v>
      </c>
    </row>
    <row r="10" spans="1:42" ht="17.649999999999999" customHeight="1">
      <c r="A10" s="3" t="s">
        <v>15</v>
      </c>
      <c r="B10" s="3" t="s">
        <v>18</v>
      </c>
      <c r="C10" s="3" t="s">
        <v>26</v>
      </c>
      <c r="D10" s="4">
        <v>5</v>
      </c>
      <c r="E10" s="4">
        <v>11</v>
      </c>
      <c r="F10" s="4">
        <v>133</v>
      </c>
      <c r="G10" s="4">
        <v>149</v>
      </c>
      <c r="H10" s="4">
        <v>6</v>
      </c>
      <c r="I10" s="4">
        <v>0</v>
      </c>
      <c r="J10" s="4">
        <v>0</v>
      </c>
      <c r="K10" s="4">
        <v>0</v>
      </c>
      <c r="L10" s="4">
        <v>0</v>
      </c>
      <c r="M10" s="4">
        <v>0</v>
      </c>
      <c r="N10" s="4">
        <v>0</v>
      </c>
      <c r="O10" s="4">
        <v>0</v>
      </c>
      <c r="P10" s="4">
        <v>0</v>
      </c>
      <c r="Q10" s="91">
        <v>15</v>
      </c>
      <c r="R10" s="101">
        <v>3</v>
      </c>
      <c r="S10" s="101">
        <v>0</v>
      </c>
      <c r="T10" s="101">
        <v>1</v>
      </c>
      <c r="U10" s="101">
        <v>0</v>
      </c>
      <c r="V10" s="101">
        <v>0</v>
      </c>
      <c r="W10" s="101">
        <v>0</v>
      </c>
      <c r="X10" s="101">
        <v>3</v>
      </c>
      <c r="Y10" s="101">
        <v>7</v>
      </c>
      <c r="Z10" s="101" t="s">
        <v>552</v>
      </c>
      <c r="AA10" s="95">
        <v>693</v>
      </c>
      <c r="AB10" s="95" t="s">
        <v>647</v>
      </c>
      <c r="AC10" s="95">
        <v>9</v>
      </c>
      <c r="AD10" s="95" t="s">
        <v>646</v>
      </c>
      <c r="AE10" s="95" t="s">
        <v>475</v>
      </c>
      <c r="AF10" s="95">
        <v>2149409.69</v>
      </c>
      <c r="AG10" s="96">
        <v>3.010880502550083E-4</v>
      </c>
      <c r="AH10" s="95">
        <v>41</v>
      </c>
      <c r="AI10" s="95">
        <v>1.0243853687787329E-3</v>
      </c>
      <c r="AJ10" s="95">
        <v>57</v>
      </c>
      <c r="AK10" s="97">
        <v>0.7192982456140351</v>
      </c>
      <c r="AL10" s="95">
        <v>3193481</v>
      </c>
      <c r="AM10" s="95">
        <v>0</v>
      </c>
      <c r="AN10" s="95" t="s">
        <v>488</v>
      </c>
      <c r="AO10" s="95" t="s">
        <v>499</v>
      </c>
    </row>
    <row r="11" spans="1:42" ht="17.649999999999999" customHeight="1">
      <c r="A11" s="3" t="s">
        <v>15</v>
      </c>
      <c r="B11" s="3" t="s">
        <v>21</v>
      </c>
      <c r="C11" s="3" t="s">
        <v>27</v>
      </c>
      <c r="D11" s="4">
        <v>12</v>
      </c>
      <c r="E11" s="4">
        <v>39</v>
      </c>
      <c r="F11" s="4">
        <v>730</v>
      </c>
      <c r="G11" s="4">
        <v>781</v>
      </c>
      <c r="H11" s="4">
        <v>22</v>
      </c>
      <c r="I11" s="4">
        <v>0</v>
      </c>
      <c r="J11" s="4">
        <v>0</v>
      </c>
      <c r="K11" s="4">
        <v>3</v>
      </c>
      <c r="L11" s="4">
        <v>3</v>
      </c>
      <c r="M11" s="4">
        <v>0</v>
      </c>
      <c r="N11" s="4">
        <v>0</v>
      </c>
      <c r="O11" s="4">
        <v>0</v>
      </c>
      <c r="P11" s="4">
        <v>0</v>
      </c>
      <c r="Q11" s="91">
        <v>39</v>
      </c>
      <c r="R11" s="101">
        <v>5</v>
      </c>
      <c r="S11" s="101">
        <v>2</v>
      </c>
      <c r="T11" s="101">
        <v>1</v>
      </c>
      <c r="U11" s="101">
        <v>1</v>
      </c>
      <c r="V11" s="101">
        <v>0</v>
      </c>
      <c r="W11" s="101">
        <v>0</v>
      </c>
      <c r="X11" s="101">
        <v>2</v>
      </c>
      <c r="Y11" s="101">
        <v>11</v>
      </c>
      <c r="Z11" s="101" t="s">
        <v>552</v>
      </c>
      <c r="AA11" s="95">
        <v>1249</v>
      </c>
      <c r="AB11" s="95" t="s">
        <v>646</v>
      </c>
      <c r="AC11" s="95">
        <v>63</v>
      </c>
      <c r="AD11" s="95" t="s">
        <v>647</v>
      </c>
      <c r="AE11" s="95">
        <v>2</v>
      </c>
      <c r="AF11" s="95">
        <v>2058737.067</v>
      </c>
      <c r="AG11" s="96">
        <v>2.8838668234102197E-4</v>
      </c>
      <c r="AH11" s="95">
        <v>58</v>
      </c>
      <c r="AI11" s="95">
        <v>1.4491305216869877E-3</v>
      </c>
      <c r="AJ11" s="95">
        <v>102</v>
      </c>
      <c r="AK11" s="97">
        <v>0.56862745098039214</v>
      </c>
      <c r="AL11" s="95">
        <v>7445082</v>
      </c>
      <c r="AM11" s="95">
        <v>1.4</v>
      </c>
      <c r="AN11" s="95" t="s">
        <v>488</v>
      </c>
      <c r="AO11" s="95" t="s">
        <v>497</v>
      </c>
    </row>
    <row r="12" spans="1:42" ht="17.649999999999999" customHeight="1">
      <c r="A12" s="3" t="s">
        <v>15</v>
      </c>
      <c r="B12" s="3" t="s">
        <v>16</v>
      </c>
      <c r="C12" s="3" t="s">
        <v>28</v>
      </c>
      <c r="D12" s="4">
        <v>1</v>
      </c>
      <c r="E12" s="4">
        <v>17</v>
      </c>
      <c r="F12" s="4">
        <v>226</v>
      </c>
      <c r="G12" s="4">
        <v>244</v>
      </c>
      <c r="H12" s="4">
        <v>2</v>
      </c>
      <c r="I12" s="4">
        <v>0</v>
      </c>
      <c r="J12" s="4">
        <v>1</v>
      </c>
      <c r="K12" s="4">
        <v>0</v>
      </c>
      <c r="L12" s="4">
        <v>1</v>
      </c>
      <c r="M12" s="4">
        <v>0</v>
      </c>
      <c r="N12" s="4">
        <v>0</v>
      </c>
      <c r="O12" s="4">
        <v>0</v>
      </c>
      <c r="P12" s="4">
        <v>0</v>
      </c>
      <c r="Q12" s="91">
        <v>12</v>
      </c>
      <c r="R12" s="101">
        <v>3</v>
      </c>
      <c r="S12" s="101">
        <v>1</v>
      </c>
      <c r="T12" s="101">
        <v>0</v>
      </c>
      <c r="U12" s="101">
        <v>0</v>
      </c>
      <c r="V12" s="101">
        <v>0</v>
      </c>
      <c r="W12" s="101">
        <v>0</v>
      </c>
      <c r="X12" s="101">
        <v>0</v>
      </c>
      <c r="Y12" s="101">
        <v>4</v>
      </c>
      <c r="Z12" s="101" t="s">
        <v>552</v>
      </c>
      <c r="AA12" s="95">
        <v>509</v>
      </c>
      <c r="AB12" s="95" t="s">
        <v>647</v>
      </c>
      <c r="AC12" s="95">
        <v>29</v>
      </c>
      <c r="AD12" s="95" t="s">
        <v>647</v>
      </c>
      <c r="AE12" s="95" t="s">
        <v>475</v>
      </c>
      <c r="AF12" s="95">
        <v>8515844.2470000014</v>
      </c>
      <c r="AG12" s="96">
        <v>1.1928944735540667E-3</v>
      </c>
      <c r="AH12" s="95">
        <v>48</v>
      </c>
      <c r="AI12" s="95">
        <v>1.1992804317409553E-3</v>
      </c>
      <c r="AJ12" s="95">
        <v>77</v>
      </c>
      <c r="AK12" s="97">
        <v>0.62337662337662336</v>
      </c>
      <c r="AL12" s="95">
        <v>9696167.2300000004</v>
      </c>
      <c r="AM12" s="95">
        <v>1</v>
      </c>
      <c r="AN12" s="95" t="s">
        <v>485</v>
      </c>
      <c r="AO12" s="95" t="s">
        <v>498</v>
      </c>
    </row>
    <row r="13" spans="1:42" ht="17.649999999999999" customHeight="1">
      <c r="A13" s="3" t="s">
        <v>15</v>
      </c>
      <c r="B13" s="3" t="s">
        <v>29</v>
      </c>
      <c r="C13" s="3" t="s">
        <v>30</v>
      </c>
      <c r="D13" s="4">
        <v>9</v>
      </c>
      <c r="E13" s="4">
        <v>38</v>
      </c>
      <c r="F13" s="4">
        <v>340</v>
      </c>
      <c r="G13" s="4">
        <v>387</v>
      </c>
      <c r="H13" s="4">
        <v>7</v>
      </c>
      <c r="I13" s="4">
        <v>0</v>
      </c>
      <c r="J13" s="4">
        <v>1</v>
      </c>
      <c r="K13" s="4">
        <v>2</v>
      </c>
      <c r="L13" s="4">
        <v>3</v>
      </c>
      <c r="M13" s="4">
        <v>0</v>
      </c>
      <c r="N13" s="4">
        <v>0</v>
      </c>
      <c r="O13" s="4">
        <v>0</v>
      </c>
      <c r="P13" s="4">
        <v>0</v>
      </c>
      <c r="Q13" s="91">
        <v>16</v>
      </c>
      <c r="R13" s="101">
        <v>4</v>
      </c>
      <c r="S13" s="101">
        <v>2</v>
      </c>
      <c r="T13" s="101">
        <v>0</v>
      </c>
      <c r="U13" s="101">
        <v>0</v>
      </c>
      <c r="V13" s="101">
        <v>0</v>
      </c>
      <c r="W13" s="101">
        <v>0</v>
      </c>
      <c r="X13" s="101">
        <v>2</v>
      </c>
      <c r="Y13" s="101">
        <v>8</v>
      </c>
      <c r="Z13" s="101" t="s">
        <v>552</v>
      </c>
      <c r="AA13" s="95">
        <v>1101</v>
      </c>
      <c r="AB13" s="95" t="s">
        <v>646</v>
      </c>
      <c r="AC13" s="95">
        <v>33</v>
      </c>
      <c r="AD13" s="95" t="s">
        <v>646</v>
      </c>
      <c r="AE13" s="95" t="s">
        <v>475</v>
      </c>
      <c r="AF13" s="95">
        <v>27464025.248999998</v>
      </c>
      <c r="AG13" s="96">
        <v>3.8471445685050992E-3</v>
      </c>
      <c r="AH13" s="95">
        <v>115</v>
      </c>
      <c r="AI13" s="95">
        <v>2.8732760343793723E-3</v>
      </c>
      <c r="AJ13" s="95">
        <v>186</v>
      </c>
      <c r="AK13" s="97">
        <v>0.61827956989247312</v>
      </c>
      <c r="AL13" s="95">
        <v>47392219.5</v>
      </c>
      <c r="AM13" s="95">
        <v>2.2000000000000002</v>
      </c>
      <c r="AN13" s="95" t="s">
        <v>485</v>
      </c>
      <c r="AO13" s="95" t="s">
        <v>498</v>
      </c>
    </row>
    <row r="14" spans="1:42" ht="17.649999999999999" customHeight="1">
      <c r="A14" s="3" t="s">
        <v>15</v>
      </c>
      <c r="B14" s="3" t="s">
        <v>31</v>
      </c>
      <c r="C14" s="3" t="s">
        <v>32</v>
      </c>
      <c r="D14" s="4">
        <v>14</v>
      </c>
      <c r="E14" s="4">
        <v>36</v>
      </c>
      <c r="F14" s="4">
        <v>347</v>
      </c>
      <c r="G14" s="4">
        <v>397</v>
      </c>
      <c r="H14" s="4">
        <v>9</v>
      </c>
      <c r="I14" s="4">
        <v>0</v>
      </c>
      <c r="J14" s="4">
        <v>2</v>
      </c>
      <c r="K14" s="4">
        <v>4</v>
      </c>
      <c r="L14" s="4">
        <v>6</v>
      </c>
      <c r="M14" s="4">
        <v>0</v>
      </c>
      <c r="N14" s="4">
        <v>0</v>
      </c>
      <c r="O14" s="4">
        <v>0</v>
      </c>
      <c r="P14" s="4">
        <v>0</v>
      </c>
      <c r="Q14" s="91">
        <v>24</v>
      </c>
      <c r="R14" s="101">
        <v>1</v>
      </c>
      <c r="S14" s="101">
        <v>3</v>
      </c>
      <c r="T14" s="101">
        <v>0</v>
      </c>
      <c r="U14" s="101">
        <v>0</v>
      </c>
      <c r="V14" s="101">
        <v>0</v>
      </c>
      <c r="W14" s="101">
        <v>0</v>
      </c>
      <c r="X14" s="101">
        <v>13</v>
      </c>
      <c r="Y14" s="101">
        <v>17</v>
      </c>
      <c r="Z14" s="101" t="s">
        <v>552</v>
      </c>
      <c r="AA14" s="95">
        <v>1476</v>
      </c>
      <c r="AB14" s="95" t="s">
        <v>647</v>
      </c>
      <c r="AC14" s="95">
        <v>59</v>
      </c>
      <c r="AD14" s="95" t="s">
        <v>646</v>
      </c>
      <c r="AE14" s="95">
        <v>1</v>
      </c>
      <c r="AF14" s="95">
        <v>24335153.785</v>
      </c>
      <c r="AG14" s="96">
        <v>3.4088540867150533E-3</v>
      </c>
      <c r="AH14" s="95">
        <v>191</v>
      </c>
      <c r="AI14" s="95">
        <v>4.7721367179692185E-3</v>
      </c>
      <c r="AJ14" s="95">
        <v>321</v>
      </c>
      <c r="AK14" s="97">
        <v>0.59501557632398749</v>
      </c>
      <c r="AL14" s="95">
        <v>51792206.939999998</v>
      </c>
      <c r="AM14" s="95">
        <v>4.5</v>
      </c>
      <c r="AN14" s="95" t="s">
        <v>644</v>
      </c>
      <c r="AO14" s="95">
        <v>1</v>
      </c>
    </row>
    <row r="15" spans="1:42" ht="17.649999999999999" customHeight="1">
      <c r="A15" s="3" t="s">
        <v>15</v>
      </c>
      <c r="B15" s="3" t="s">
        <v>33</v>
      </c>
      <c r="C15" s="3" t="s">
        <v>34</v>
      </c>
      <c r="D15" s="4">
        <v>8</v>
      </c>
      <c r="E15" s="4">
        <v>34</v>
      </c>
      <c r="F15" s="4">
        <v>750</v>
      </c>
      <c r="G15" s="4">
        <v>792</v>
      </c>
      <c r="H15" s="4">
        <v>10</v>
      </c>
      <c r="I15" s="4">
        <v>0</v>
      </c>
      <c r="J15" s="4">
        <v>6</v>
      </c>
      <c r="K15" s="4">
        <v>3</v>
      </c>
      <c r="L15" s="4">
        <v>9</v>
      </c>
      <c r="M15" s="4">
        <v>0</v>
      </c>
      <c r="N15" s="4">
        <v>0</v>
      </c>
      <c r="O15" s="4">
        <v>0</v>
      </c>
      <c r="P15" s="4">
        <v>0</v>
      </c>
      <c r="Q15" s="91">
        <v>31</v>
      </c>
      <c r="R15" s="101">
        <v>6</v>
      </c>
      <c r="S15" s="101">
        <v>4</v>
      </c>
      <c r="T15" s="101">
        <v>0</v>
      </c>
      <c r="U15" s="101">
        <v>0</v>
      </c>
      <c r="V15" s="101">
        <v>0</v>
      </c>
      <c r="W15" s="101">
        <v>0</v>
      </c>
      <c r="X15" s="101">
        <v>4</v>
      </c>
      <c r="Y15" s="101">
        <v>14</v>
      </c>
      <c r="Z15" s="101" t="s">
        <v>552</v>
      </c>
      <c r="AA15" s="95">
        <v>1315</v>
      </c>
      <c r="AB15" s="95" t="s">
        <v>647</v>
      </c>
      <c r="AC15" s="95">
        <v>88</v>
      </c>
      <c r="AD15" s="95" t="s">
        <v>647</v>
      </c>
      <c r="AE15" s="95" t="s">
        <v>475</v>
      </c>
      <c r="AF15" s="95">
        <v>53423815.138000004</v>
      </c>
      <c r="AG15" s="96">
        <v>7.4835767289596709E-3</v>
      </c>
      <c r="AH15" s="95">
        <v>186</v>
      </c>
      <c r="AI15" s="95">
        <v>4.6472116729962022E-3</v>
      </c>
      <c r="AJ15" s="95">
        <v>317</v>
      </c>
      <c r="AK15" s="97">
        <v>0.58675078864353314</v>
      </c>
      <c r="AL15" s="95">
        <v>111944164.21000001</v>
      </c>
      <c r="AM15" s="95">
        <v>2.5</v>
      </c>
      <c r="AN15" s="95" t="s">
        <v>485</v>
      </c>
      <c r="AO15" s="95">
        <v>0.8</v>
      </c>
    </row>
    <row r="16" spans="1:42" ht="17.649999999999999" customHeight="1">
      <c r="A16" s="3" t="s">
        <v>15</v>
      </c>
      <c r="B16" s="3" t="s">
        <v>35</v>
      </c>
      <c r="C16" s="3" t="s">
        <v>36</v>
      </c>
      <c r="D16" s="4">
        <v>8</v>
      </c>
      <c r="E16" s="4">
        <v>10</v>
      </c>
      <c r="F16" s="4">
        <v>197</v>
      </c>
      <c r="G16" s="4">
        <v>215</v>
      </c>
      <c r="H16" s="4">
        <v>5</v>
      </c>
      <c r="I16" s="4">
        <v>0</v>
      </c>
      <c r="J16" s="4">
        <v>1</v>
      </c>
      <c r="K16" s="4">
        <v>0</v>
      </c>
      <c r="L16" s="4">
        <v>1</v>
      </c>
      <c r="M16" s="4">
        <v>0</v>
      </c>
      <c r="N16" s="4">
        <v>0</v>
      </c>
      <c r="O16" s="4">
        <v>0</v>
      </c>
      <c r="P16" s="4">
        <v>0</v>
      </c>
      <c r="Q16" s="91">
        <v>9</v>
      </c>
      <c r="R16" s="101">
        <v>0</v>
      </c>
      <c r="S16" s="101">
        <v>1</v>
      </c>
      <c r="T16" s="101">
        <v>0</v>
      </c>
      <c r="U16" s="101">
        <v>0</v>
      </c>
      <c r="V16" s="101">
        <v>0</v>
      </c>
      <c r="W16" s="101">
        <v>0</v>
      </c>
      <c r="X16" s="101">
        <v>0</v>
      </c>
      <c r="Y16" s="101">
        <v>1</v>
      </c>
      <c r="Z16" s="101" t="s">
        <v>552</v>
      </c>
      <c r="AA16" s="95">
        <v>250</v>
      </c>
      <c r="AB16" s="95" t="s">
        <v>647</v>
      </c>
      <c r="AC16" s="95">
        <v>10</v>
      </c>
      <c r="AD16" s="95" t="s">
        <v>647</v>
      </c>
      <c r="AE16" s="95" t="s">
        <v>475</v>
      </c>
      <c r="AF16" s="95">
        <v>1263150.6009999998</v>
      </c>
      <c r="AG16" s="96">
        <v>1.7694139623681139E-4</v>
      </c>
      <c r="AH16" s="95">
        <v>29</v>
      </c>
      <c r="AI16" s="95">
        <v>7.2456526084349387E-4</v>
      </c>
      <c r="AJ16" s="95">
        <v>48</v>
      </c>
      <c r="AK16" s="97">
        <v>0.60416666666666663</v>
      </c>
      <c r="AL16" s="95">
        <v>10700868.939999999</v>
      </c>
      <c r="AM16" s="95">
        <v>0</v>
      </c>
      <c r="AN16" s="95" t="s">
        <v>644</v>
      </c>
      <c r="AO16" s="95" t="s">
        <v>502</v>
      </c>
    </row>
    <row r="17" spans="1:41" ht="17.649999999999999" customHeight="1">
      <c r="A17" s="3" t="s">
        <v>15</v>
      </c>
      <c r="B17" s="3" t="s">
        <v>35</v>
      </c>
      <c r="C17" s="3" t="s">
        <v>37</v>
      </c>
      <c r="D17" s="4">
        <v>42</v>
      </c>
      <c r="E17" s="4">
        <v>96</v>
      </c>
      <c r="F17" s="4">
        <v>1383</v>
      </c>
      <c r="G17" s="4">
        <v>1521</v>
      </c>
      <c r="H17" s="4">
        <v>54</v>
      </c>
      <c r="I17" s="4">
        <v>1</v>
      </c>
      <c r="J17" s="4">
        <v>4</v>
      </c>
      <c r="K17" s="4">
        <v>5</v>
      </c>
      <c r="L17" s="4">
        <v>10</v>
      </c>
      <c r="M17" s="4">
        <v>0</v>
      </c>
      <c r="N17" s="4">
        <v>0</v>
      </c>
      <c r="O17" s="4">
        <v>1</v>
      </c>
      <c r="P17" s="4">
        <v>0</v>
      </c>
      <c r="Q17" s="91">
        <v>26</v>
      </c>
      <c r="R17" s="101">
        <v>9</v>
      </c>
      <c r="S17" s="101">
        <v>5</v>
      </c>
      <c r="T17" s="101">
        <v>3</v>
      </c>
      <c r="U17" s="101">
        <v>0</v>
      </c>
      <c r="V17" s="101">
        <v>0</v>
      </c>
      <c r="W17" s="101">
        <v>0</v>
      </c>
      <c r="X17" s="101">
        <v>0</v>
      </c>
      <c r="Y17" s="101">
        <v>17</v>
      </c>
      <c r="Z17" s="101" t="s">
        <v>552</v>
      </c>
      <c r="AA17" s="95">
        <v>793</v>
      </c>
      <c r="AB17" s="95" t="s">
        <v>647</v>
      </c>
      <c r="AC17" s="95">
        <v>75</v>
      </c>
      <c r="AD17" s="95" t="s">
        <v>646</v>
      </c>
      <c r="AE17" s="95">
        <v>2</v>
      </c>
      <c r="AF17" s="95">
        <v>2785580.9960000007</v>
      </c>
      <c r="AG17" s="96">
        <v>3.9020255413152265E-4</v>
      </c>
      <c r="AH17" s="95">
        <v>57</v>
      </c>
      <c r="AI17" s="95">
        <v>1.4241455126923846E-3</v>
      </c>
      <c r="AJ17" s="95">
        <v>107</v>
      </c>
      <c r="AK17" s="97">
        <v>0.53271028037383172</v>
      </c>
      <c r="AL17" s="95">
        <v>5188224.79</v>
      </c>
      <c r="AM17" s="95">
        <v>2</v>
      </c>
      <c r="AN17" s="95" t="s">
        <v>644</v>
      </c>
      <c r="AO17" s="95" t="s">
        <v>501</v>
      </c>
    </row>
    <row r="18" spans="1:41" ht="17.649999999999999" customHeight="1">
      <c r="A18" s="3" t="s">
        <v>15</v>
      </c>
      <c r="B18" s="3" t="s">
        <v>16</v>
      </c>
      <c r="C18" s="3" t="s">
        <v>38</v>
      </c>
      <c r="D18" s="4">
        <v>46</v>
      </c>
      <c r="E18" s="4">
        <v>133</v>
      </c>
      <c r="F18" s="4">
        <v>2121</v>
      </c>
      <c r="G18" s="4">
        <v>2300</v>
      </c>
      <c r="H18" s="4">
        <v>297</v>
      </c>
      <c r="I18" s="4">
        <v>2</v>
      </c>
      <c r="J18" s="4">
        <v>3</v>
      </c>
      <c r="K18" s="4">
        <v>7</v>
      </c>
      <c r="L18" s="4">
        <v>12</v>
      </c>
      <c r="M18" s="4">
        <v>0</v>
      </c>
      <c r="N18" s="4">
        <v>0</v>
      </c>
      <c r="O18" s="4">
        <v>0</v>
      </c>
      <c r="P18" s="4">
        <v>0</v>
      </c>
      <c r="Q18" s="91">
        <v>33</v>
      </c>
      <c r="R18" s="101">
        <v>3</v>
      </c>
      <c r="S18" s="101">
        <v>3</v>
      </c>
      <c r="T18" s="101">
        <v>2</v>
      </c>
      <c r="U18" s="101">
        <v>0</v>
      </c>
      <c r="V18" s="101">
        <v>0</v>
      </c>
      <c r="W18" s="101">
        <v>0</v>
      </c>
      <c r="X18" s="101">
        <v>0</v>
      </c>
      <c r="Y18" s="101">
        <v>8</v>
      </c>
      <c r="Z18" s="101" t="s">
        <v>552</v>
      </c>
      <c r="AA18" s="95">
        <v>646</v>
      </c>
      <c r="AB18" s="95" t="s">
        <v>647</v>
      </c>
      <c r="AC18" s="95">
        <v>65</v>
      </c>
      <c r="AD18" s="95" t="s">
        <v>647</v>
      </c>
      <c r="AE18" s="95">
        <v>9</v>
      </c>
      <c r="AF18" s="95">
        <v>20142365.391999997</v>
      </c>
      <c r="AG18" s="96">
        <v>2.8215307447512416E-3</v>
      </c>
      <c r="AH18" s="95">
        <v>186</v>
      </c>
      <c r="AI18" s="95">
        <v>4.6472116729962022E-3</v>
      </c>
      <c r="AJ18" s="95">
        <v>286</v>
      </c>
      <c r="AK18" s="97">
        <v>0.65034965034965031</v>
      </c>
      <c r="AL18" s="95">
        <v>38401149.539999999</v>
      </c>
      <c r="AM18" s="95">
        <v>1</v>
      </c>
      <c r="AN18" s="95" t="s">
        <v>488</v>
      </c>
      <c r="AO18" s="95" t="s">
        <v>498</v>
      </c>
    </row>
    <row r="19" spans="1:41" ht="17.649999999999999" customHeight="1">
      <c r="A19" s="3" t="s">
        <v>15</v>
      </c>
      <c r="B19" s="3" t="s">
        <v>24</v>
      </c>
      <c r="C19" s="3" t="s">
        <v>39</v>
      </c>
      <c r="D19" s="4">
        <v>79</v>
      </c>
      <c r="E19" s="4">
        <v>115</v>
      </c>
      <c r="F19" s="4">
        <v>1237</v>
      </c>
      <c r="G19" s="4">
        <v>1431</v>
      </c>
      <c r="H19" s="4">
        <v>150</v>
      </c>
      <c r="I19" s="4">
        <v>0</v>
      </c>
      <c r="J19" s="4">
        <v>0</v>
      </c>
      <c r="K19" s="4">
        <v>6</v>
      </c>
      <c r="L19" s="4">
        <v>6</v>
      </c>
      <c r="M19" s="4">
        <v>0</v>
      </c>
      <c r="N19" s="4">
        <v>0</v>
      </c>
      <c r="O19" s="4">
        <v>1</v>
      </c>
      <c r="P19" s="4">
        <v>0</v>
      </c>
      <c r="Q19" s="91">
        <v>17</v>
      </c>
      <c r="R19" s="101">
        <v>9</v>
      </c>
      <c r="S19" s="101">
        <v>10</v>
      </c>
      <c r="T19" s="101">
        <v>23</v>
      </c>
      <c r="U19" s="101">
        <v>0</v>
      </c>
      <c r="V19" s="101">
        <v>0</v>
      </c>
      <c r="W19" s="101">
        <v>0</v>
      </c>
      <c r="X19" s="101">
        <v>7</v>
      </c>
      <c r="Y19" s="101">
        <v>49</v>
      </c>
      <c r="Z19" s="101" t="s">
        <v>552</v>
      </c>
      <c r="AA19" s="95">
        <v>1211</v>
      </c>
      <c r="AB19" s="95" t="s">
        <v>647</v>
      </c>
      <c r="AC19" s="95">
        <v>39</v>
      </c>
      <c r="AD19" s="95" t="s">
        <v>647</v>
      </c>
      <c r="AE19" s="95">
        <v>1</v>
      </c>
      <c r="AF19" s="95">
        <v>12173479.121200003</v>
      </c>
      <c r="AG19" s="96">
        <v>1.7052538240963084E-3</v>
      </c>
      <c r="AH19" s="95">
        <v>151</v>
      </c>
      <c r="AI19" s="95">
        <v>3.7727363581850889E-3</v>
      </c>
      <c r="AJ19" s="95">
        <v>230</v>
      </c>
      <c r="AK19" s="97">
        <v>0.65652173913043477</v>
      </c>
      <c r="AL19" s="95">
        <v>21213579.809999999</v>
      </c>
      <c r="AM19" s="95">
        <v>1</v>
      </c>
      <c r="AN19" s="95" t="s">
        <v>644</v>
      </c>
      <c r="AO19" s="95" t="s">
        <v>503</v>
      </c>
    </row>
    <row r="20" spans="1:41" ht="17.649999999999999" customHeight="1">
      <c r="A20" s="3" t="s">
        <v>15</v>
      </c>
      <c r="B20" s="3" t="s">
        <v>35</v>
      </c>
      <c r="C20" s="3" t="s">
        <v>40</v>
      </c>
      <c r="D20" s="4">
        <v>56</v>
      </c>
      <c r="E20" s="4">
        <v>71</v>
      </c>
      <c r="F20" s="4">
        <v>1298</v>
      </c>
      <c r="G20" s="4">
        <v>1425</v>
      </c>
      <c r="H20" s="4">
        <v>57</v>
      </c>
      <c r="I20" s="4">
        <v>2</v>
      </c>
      <c r="J20" s="4">
        <v>1</v>
      </c>
      <c r="K20" s="4">
        <v>5</v>
      </c>
      <c r="L20" s="4">
        <v>8</v>
      </c>
      <c r="M20" s="4">
        <v>0</v>
      </c>
      <c r="N20" s="4">
        <v>0</v>
      </c>
      <c r="O20" s="4">
        <v>0</v>
      </c>
      <c r="P20" s="4">
        <v>0</v>
      </c>
      <c r="Q20" s="91">
        <v>33</v>
      </c>
      <c r="R20" s="101">
        <v>5</v>
      </c>
      <c r="S20" s="101">
        <v>4</v>
      </c>
      <c r="T20" s="101">
        <v>2</v>
      </c>
      <c r="U20" s="101">
        <v>0</v>
      </c>
      <c r="V20" s="101">
        <v>0</v>
      </c>
      <c r="W20" s="101">
        <v>0</v>
      </c>
      <c r="X20" s="101">
        <v>0</v>
      </c>
      <c r="Y20" s="101">
        <v>11</v>
      </c>
      <c r="Z20" s="101" t="s">
        <v>553</v>
      </c>
      <c r="AA20" s="95">
        <v>734</v>
      </c>
      <c r="AB20" s="95" t="s">
        <v>647</v>
      </c>
      <c r="AC20" s="95">
        <v>98</v>
      </c>
      <c r="AD20" s="95" t="s">
        <v>647</v>
      </c>
      <c r="AE20" s="95">
        <v>1</v>
      </c>
      <c r="AF20" s="95">
        <v>5119378.4780000001</v>
      </c>
      <c r="AG20" s="96">
        <v>7.1711953827586594E-4</v>
      </c>
      <c r="AH20" s="95">
        <v>76</v>
      </c>
      <c r="AI20" s="95">
        <v>1.898860683589846E-3</v>
      </c>
      <c r="AJ20" s="95">
        <v>117</v>
      </c>
      <c r="AK20" s="97">
        <v>0.6495726495726496</v>
      </c>
      <c r="AL20" s="95">
        <v>10924043.5</v>
      </c>
      <c r="AM20" s="95">
        <v>1</v>
      </c>
      <c r="AN20" s="95" t="s">
        <v>644</v>
      </c>
      <c r="AO20" s="95" t="s">
        <v>501</v>
      </c>
    </row>
    <row r="21" spans="1:41" ht="17.649999999999999" customHeight="1">
      <c r="A21" s="3" t="s">
        <v>15</v>
      </c>
      <c r="B21" s="3" t="s">
        <v>16</v>
      </c>
      <c r="C21" s="3" t="s">
        <v>41</v>
      </c>
      <c r="D21" s="4">
        <v>10</v>
      </c>
      <c r="E21" s="4">
        <v>19</v>
      </c>
      <c r="F21" s="4">
        <v>203</v>
      </c>
      <c r="G21" s="4">
        <v>232</v>
      </c>
      <c r="H21" s="4">
        <v>7</v>
      </c>
      <c r="I21" s="4">
        <v>0</v>
      </c>
      <c r="J21" s="4">
        <v>0</v>
      </c>
      <c r="K21" s="4">
        <v>1</v>
      </c>
      <c r="L21" s="4">
        <v>1</v>
      </c>
      <c r="M21" s="4">
        <v>0</v>
      </c>
      <c r="N21" s="4">
        <v>0</v>
      </c>
      <c r="O21" s="4">
        <v>0</v>
      </c>
      <c r="P21" s="4">
        <v>0</v>
      </c>
      <c r="Q21" s="91">
        <v>22</v>
      </c>
      <c r="R21" s="101">
        <v>0</v>
      </c>
      <c r="S21" s="101">
        <v>0</v>
      </c>
      <c r="T21" s="101">
        <v>0</v>
      </c>
      <c r="U21" s="101">
        <v>0</v>
      </c>
      <c r="V21" s="101">
        <v>0</v>
      </c>
      <c r="W21" s="101">
        <v>0</v>
      </c>
      <c r="X21" s="101">
        <v>3</v>
      </c>
      <c r="Y21" s="101">
        <v>3</v>
      </c>
      <c r="Z21" s="101" t="s">
        <v>552</v>
      </c>
      <c r="AA21" s="95">
        <v>587</v>
      </c>
      <c r="AB21" s="95" t="s">
        <v>647</v>
      </c>
      <c r="AC21" s="95">
        <v>11</v>
      </c>
      <c r="AD21" s="95" t="s">
        <v>647</v>
      </c>
      <c r="AE21" s="95" t="s">
        <v>475</v>
      </c>
      <c r="AF21" s="95">
        <v>2851997.0078000003</v>
      </c>
      <c r="AG21" s="96">
        <v>3.9950607015809065E-4</v>
      </c>
      <c r="AH21" s="95">
        <v>53</v>
      </c>
      <c r="AI21" s="95">
        <v>1.3242054767139716E-3</v>
      </c>
      <c r="AJ21" s="95">
        <v>82</v>
      </c>
      <c r="AK21" s="97">
        <v>0.64634146341463417</v>
      </c>
      <c r="AL21" s="95">
        <v>6950868</v>
      </c>
      <c r="AM21" s="95">
        <v>0.5</v>
      </c>
      <c r="AN21" s="95" t="s">
        <v>488</v>
      </c>
      <c r="AO21" s="95" t="s">
        <v>498</v>
      </c>
    </row>
    <row r="22" spans="1:41" ht="17.649999999999999" customHeight="1">
      <c r="A22" s="3" t="s">
        <v>15</v>
      </c>
      <c r="B22" s="3" t="s">
        <v>18</v>
      </c>
      <c r="C22" s="3" t="s">
        <v>42</v>
      </c>
      <c r="D22" s="4">
        <v>6</v>
      </c>
      <c r="E22" s="4">
        <v>15</v>
      </c>
      <c r="F22" s="4">
        <v>168</v>
      </c>
      <c r="G22" s="4">
        <v>189</v>
      </c>
      <c r="H22" s="4">
        <v>9</v>
      </c>
      <c r="I22" s="4">
        <v>0</v>
      </c>
      <c r="J22" s="4">
        <v>2</v>
      </c>
      <c r="K22" s="4">
        <v>2</v>
      </c>
      <c r="L22" s="4">
        <v>4</v>
      </c>
      <c r="M22" s="4">
        <v>0</v>
      </c>
      <c r="N22" s="4">
        <v>0</v>
      </c>
      <c r="O22" s="4">
        <v>0</v>
      </c>
      <c r="P22" s="4">
        <v>0</v>
      </c>
      <c r="Q22" s="91">
        <v>6</v>
      </c>
      <c r="R22" s="101">
        <v>2</v>
      </c>
      <c r="S22" s="101">
        <v>1</v>
      </c>
      <c r="T22" s="101">
        <v>1</v>
      </c>
      <c r="U22" s="101">
        <v>0</v>
      </c>
      <c r="V22" s="101">
        <v>0</v>
      </c>
      <c r="W22" s="101">
        <v>0</v>
      </c>
      <c r="X22" s="101">
        <v>0</v>
      </c>
      <c r="Y22" s="101">
        <v>4</v>
      </c>
      <c r="Z22" s="101" t="s">
        <v>552</v>
      </c>
      <c r="AA22" s="95">
        <v>591</v>
      </c>
      <c r="AB22" s="95" t="s">
        <v>646</v>
      </c>
      <c r="AC22" s="95">
        <v>19</v>
      </c>
      <c r="AD22" s="95" t="s">
        <v>646</v>
      </c>
      <c r="AE22" s="95">
        <v>1</v>
      </c>
      <c r="AF22" s="95">
        <v>2974913.5630000001</v>
      </c>
      <c r="AG22" s="96">
        <v>4.1672414920621758E-4</v>
      </c>
      <c r="AH22" s="95">
        <v>57</v>
      </c>
      <c r="AI22" s="95">
        <v>1.4241455126923846E-3</v>
      </c>
      <c r="AJ22" s="95">
        <v>91</v>
      </c>
      <c r="AK22" s="97">
        <v>0.62637362637362637</v>
      </c>
      <c r="AL22" s="95">
        <v>4494352.9800000004</v>
      </c>
      <c r="AM22" s="95">
        <v>0.3</v>
      </c>
      <c r="AN22" s="95" t="s">
        <v>485</v>
      </c>
      <c r="AO22" s="95" t="s">
        <v>499</v>
      </c>
    </row>
    <row r="23" spans="1:41" ht="17.649999999999999" customHeight="1">
      <c r="A23" s="3" t="s">
        <v>15</v>
      </c>
      <c r="B23" s="3" t="s">
        <v>21</v>
      </c>
      <c r="C23" s="3" t="s">
        <v>43</v>
      </c>
      <c r="D23" s="4">
        <v>22</v>
      </c>
      <c r="E23" s="4">
        <v>105</v>
      </c>
      <c r="F23" s="4">
        <v>1143</v>
      </c>
      <c r="G23" s="4">
        <v>1270</v>
      </c>
      <c r="H23" s="4">
        <v>64</v>
      </c>
      <c r="I23" s="4">
        <v>0</v>
      </c>
      <c r="J23" s="4">
        <v>0</v>
      </c>
      <c r="K23" s="4">
        <v>6</v>
      </c>
      <c r="L23" s="4">
        <v>6</v>
      </c>
      <c r="M23" s="4">
        <v>0</v>
      </c>
      <c r="N23" s="4">
        <v>0</v>
      </c>
      <c r="O23" s="4">
        <v>0</v>
      </c>
      <c r="P23" s="4">
        <v>0</v>
      </c>
      <c r="Q23" s="91">
        <v>63</v>
      </c>
      <c r="R23" s="101">
        <v>1</v>
      </c>
      <c r="S23" s="101">
        <v>4</v>
      </c>
      <c r="T23" s="101">
        <v>1</v>
      </c>
      <c r="U23" s="101">
        <v>0</v>
      </c>
      <c r="V23" s="101">
        <v>0</v>
      </c>
      <c r="W23" s="101">
        <v>0</v>
      </c>
      <c r="X23" s="101">
        <v>0</v>
      </c>
      <c r="Y23" s="101">
        <v>6</v>
      </c>
      <c r="Z23" s="101" t="s">
        <v>552</v>
      </c>
      <c r="AA23" s="95">
        <v>1061</v>
      </c>
      <c r="AB23" s="95" t="s">
        <v>647</v>
      </c>
      <c r="AC23" s="95">
        <v>109</v>
      </c>
      <c r="AD23" s="95" t="s">
        <v>647</v>
      </c>
      <c r="AE23" s="95">
        <v>8</v>
      </c>
      <c r="AF23" s="95">
        <v>7205054.0768999998</v>
      </c>
      <c r="AG23" s="96">
        <v>1.0092797543848979E-3</v>
      </c>
      <c r="AH23" s="95">
        <v>79</v>
      </c>
      <c r="AI23" s="95">
        <v>1.9738157105736558E-3</v>
      </c>
      <c r="AJ23" s="95">
        <v>131</v>
      </c>
      <c r="AK23" s="97">
        <v>0.60305343511450382</v>
      </c>
      <c r="AL23" s="95">
        <v>12756166.280000001</v>
      </c>
      <c r="AM23" s="95">
        <v>1</v>
      </c>
      <c r="AN23" s="95" t="s">
        <v>644</v>
      </c>
      <c r="AO23" s="95" t="s">
        <v>500</v>
      </c>
    </row>
    <row r="24" spans="1:41" ht="17.649999999999999" customHeight="1">
      <c r="A24" s="3" t="s">
        <v>15</v>
      </c>
      <c r="B24" s="3" t="s">
        <v>16</v>
      </c>
      <c r="C24" s="3" t="s">
        <v>44</v>
      </c>
      <c r="D24" s="4">
        <v>3</v>
      </c>
      <c r="E24" s="4">
        <v>19</v>
      </c>
      <c r="F24" s="4">
        <v>622</v>
      </c>
      <c r="G24" s="4">
        <v>644</v>
      </c>
      <c r="H24" s="4">
        <v>96</v>
      </c>
      <c r="I24" s="4">
        <v>0</v>
      </c>
      <c r="J24" s="4">
        <v>1</v>
      </c>
      <c r="K24" s="4">
        <v>2</v>
      </c>
      <c r="L24" s="4">
        <v>3</v>
      </c>
      <c r="M24" s="4">
        <v>0</v>
      </c>
      <c r="N24" s="4">
        <v>0</v>
      </c>
      <c r="O24" s="4">
        <v>0</v>
      </c>
      <c r="P24" s="4">
        <v>0</v>
      </c>
      <c r="Q24" s="91">
        <v>32</v>
      </c>
      <c r="R24" s="101">
        <v>5</v>
      </c>
      <c r="S24" s="101">
        <v>3</v>
      </c>
      <c r="T24" s="101">
        <v>0</v>
      </c>
      <c r="U24" s="101">
        <v>0</v>
      </c>
      <c r="V24" s="101">
        <v>0</v>
      </c>
      <c r="W24" s="101">
        <v>0</v>
      </c>
      <c r="X24" s="101">
        <v>0</v>
      </c>
      <c r="Y24" s="101">
        <v>8</v>
      </c>
      <c r="Z24" s="101" t="s">
        <v>552</v>
      </c>
      <c r="AA24" s="95">
        <v>553</v>
      </c>
      <c r="AB24" s="95" t="s">
        <v>646</v>
      </c>
      <c r="AC24" s="95">
        <v>32</v>
      </c>
      <c r="AD24" s="95" t="s">
        <v>647</v>
      </c>
      <c r="AE24" s="95">
        <v>3</v>
      </c>
      <c r="AF24" s="95">
        <v>45935954.718999997</v>
      </c>
      <c r="AG24" s="96">
        <v>6.4346816278408317E-3</v>
      </c>
      <c r="AH24" s="95">
        <v>95</v>
      </c>
      <c r="AI24" s="95">
        <v>2.3735758544873075E-3</v>
      </c>
      <c r="AJ24" s="95">
        <v>138</v>
      </c>
      <c r="AK24" s="97">
        <v>0.68840579710144922</v>
      </c>
      <c r="AL24" s="95">
        <v>44368372</v>
      </c>
      <c r="AM24" s="95">
        <v>1.3</v>
      </c>
      <c r="AN24" s="95" t="s">
        <v>644</v>
      </c>
      <c r="AO24" s="95" t="s">
        <v>498</v>
      </c>
    </row>
    <row r="25" spans="1:41" ht="17.649999999999999" customHeight="1">
      <c r="A25" s="3" t="s">
        <v>15</v>
      </c>
      <c r="B25" s="3" t="s">
        <v>21</v>
      </c>
      <c r="C25" s="3" t="s">
        <v>45</v>
      </c>
      <c r="D25" s="4">
        <v>8</v>
      </c>
      <c r="E25" s="4">
        <v>36</v>
      </c>
      <c r="F25" s="4">
        <v>294</v>
      </c>
      <c r="G25" s="4">
        <v>338</v>
      </c>
      <c r="H25" s="4">
        <v>21</v>
      </c>
      <c r="I25" s="4">
        <v>0</v>
      </c>
      <c r="J25" s="4">
        <v>0</v>
      </c>
      <c r="K25" s="4">
        <v>0</v>
      </c>
      <c r="L25" s="4">
        <v>0</v>
      </c>
      <c r="M25" s="4">
        <v>0</v>
      </c>
      <c r="N25" s="4">
        <v>0</v>
      </c>
      <c r="O25" s="4">
        <v>1</v>
      </c>
      <c r="P25" s="4">
        <v>0</v>
      </c>
      <c r="Q25" s="91">
        <v>28</v>
      </c>
      <c r="R25" s="101">
        <v>1</v>
      </c>
      <c r="S25" s="101">
        <v>1</v>
      </c>
      <c r="T25" s="101">
        <v>0</v>
      </c>
      <c r="U25" s="101">
        <v>0</v>
      </c>
      <c r="V25" s="101">
        <v>0</v>
      </c>
      <c r="W25" s="101">
        <v>0</v>
      </c>
      <c r="X25" s="101">
        <v>3</v>
      </c>
      <c r="Y25" s="101">
        <v>5</v>
      </c>
      <c r="Z25" s="101" t="s">
        <v>552</v>
      </c>
      <c r="AA25" s="95">
        <v>957</v>
      </c>
      <c r="AB25" s="95" t="s">
        <v>647</v>
      </c>
      <c r="AC25" s="95">
        <v>13</v>
      </c>
      <c r="AD25" s="95" t="s">
        <v>646</v>
      </c>
      <c r="AE25" s="95" t="s">
        <v>475</v>
      </c>
      <c r="AF25" s="95">
        <v>2025090.7741999996</v>
      </c>
      <c r="AG25" s="96">
        <v>2.8367352935553349E-4</v>
      </c>
      <c r="AH25" s="95">
        <v>61</v>
      </c>
      <c r="AI25" s="95">
        <v>1.5240855486707975E-3</v>
      </c>
      <c r="AJ25" s="95">
        <v>98</v>
      </c>
      <c r="AK25" s="97">
        <v>0.62244897959183676</v>
      </c>
      <c r="AL25" s="95">
        <v>3685048</v>
      </c>
      <c r="AM25" s="95">
        <v>1</v>
      </c>
      <c r="AN25" s="95" t="s">
        <v>644</v>
      </c>
      <c r="AO25" s="95" t="s">
        <v>500</v>
      </c>
    </row>
    <row r="26" spans="1:41" ht="17.649999999999999" customHeight="1">
      <c r="A26" s="3" t="s">
        <v>15</v>
      </c>
      <c r="B26" s="3" t="s">
        <v>35</v>
      </c>
      <c r="C26" s="3" t="s">
        <v>46</v>
      </c>
      <c r="D26" s="4">
        <v>23</v>
      </c>
      <c r="E26" s="4">
        <v>36</v>
      </c>
      <c r="F26" s="4">
        <v>476</v>
      </c>
      <c r="G26" s="4">
        <v>535</v>
      </c>
      <c r="H26" s="4">
        <v>11</v>
      </c>
      <c r="I26" s="4">
        <v>1</v>
      </c>
      <c r="J26" s="4">
        <v>2</v>
      </c>
      <c r="K26" s="4">
        <v>1</v>
      </c>
      <c r="L26" s="4">
        <v>4</v>
      </c>
      <c r="M26" s="4">
        <v>0</v>
      </c>
      <c r="N26" s="4">
        <v>0</v>
      </c>
      <c r="O26" s="4">
        <v>0</v>
      </c>
      <c r="P26" s="4">
        <v>0</v>
      </c>
      <c r="Q26" s="91">
        <v>26</v>
      </c>
      <c r="R26" s="101">
        <v>1</v>
      </c>
      <c r="S26" s="101">
        <v>0</v>
      </c>
      <c r="T26" s="101">
        <v>0</v>
      </c>
      <c r="U26" s="101">
        <v>0</v>
      </c>
      <c r="V26" s="101">
        <v>0</v>
      </c>
      <c r="W26" s="101">
        <v>0</v>
      </c>
      <c r="X26" s="101">
        <v>0</v>
      </c>
      <c r="Y26" s="101">
        <v>1</v>
      </c>
      <c r="Z26" s="101" t="s">
        <v>552</v>
      </c>
      <c r="AA26" s="95">
        <v>652</v>
      </c>
      <c r="AB26" s="95" t="s">
        <v>647</v>
      </c>
      <c r="AC26" s="95">
        <v>39</v>
      </c>
      <c r="AD26" s="95" t="s">
        <v>646</v>
      </c>
      <c r="AE26" s="95">
        <v>4</v>
      </c>
      <c r="AF26" s="95">
        <v>5174775.0956999995</v>
      </c>
      <c r="AG26" s="96">
        <v>7.248794640320464E-4</v>
      </c>
      <c r="AH26" s="95">
        <v>43</v>
      </c>
      <c r="AI26" s="95">
        <v>1.0743553867679392E-3</v>
      </c>
      <c r="AJ26" s="95">
        <v>71</v>
      </c>
      <c r="AK26" s="97">
        <v>0.60563380281690138</v>
      </c>
      <c r="AL26" s="95">
        <v>8426237.6799999997</v>
      </c>
      <c r="AM26" s="95">
        <v>0</v>
      </c>
      <c r="AN26" s="95" t="s">
        <v>488</v>
      </c>
      <c r="AO26" s="95" t="s">
        <v>501</v>
      </c>
    </row>
    <row r="27" spans="1:41" ht="17.649999999999999" customHeight="1">
      <c r="A27" s="3" t="s">
        <v>15</v>
      </c>
      <c r="B27" s="3" t="s">
        <v>24</v>
      </c>
      <c r="C27" s="3" t="s">
        <v>47</v>
      </c>
      <c r="D27" s="4">
        <v>43</v>
      </c>
      <c r="E27" s="4">
        <v>39</v>
      </c>
      <c r="F27" s="4">
        <v>336</v>
      </c>
      <c r="G27" s="4">
        <v>418</v>
      </c>
      <c r="H27" s="4">
        <v>26</v>
      </c>
      <c r="I27" s="4">
        <v>0</v>
      </c>
      <c r="J27" s="4">
        <v>0</v>
      </c>
      <c r="K27" s="4">
        <v>3</v>
      </c>
      <c r="L27" s="4">
        <v>3</v>
      </c>
      <c r="M27" s="4">
        <v>0</v>
      </c>
      <c r="N27" s="4">
        <v>0</v>
      </c>
      <c r="O27" s="4">
        <v>0</v>
      </c>
      <c r="P27" s="4">
        <v>0</v>
      </c>
      <c r="Q27" s="91">
        <v>11</v>
      </c>
      <c r="R27" s="101">
        <v>2</v>
      </c>
      <c r="S27" s="101">
        <v>3</v>
      </c>
      <c r="T27" s="101">
        <v>1</v>
      </c>
      <c r="U27" s="101">
        <v>0</v>
      </c>
      <c r="V27" s="101">
        <v>0</v>
      </c>
      <c r="W27" s="101">
        <v>0</v>
      </c>
      <c r="X27" s="101">
        <v>6</v>
      </c>
      <c r="Y27" s="101">
        <v>12</v>
      </c>
      <c r="Z27" s="101" t="s">
        <v>552</v>
      </c>
      <c r="AA27" s="95">
        <v>486</v>
      </c>
      <c r="AB27" s="95" t="s">
        <v>647</v>
      </c>
      <c r="AC27" s="95">
        <v>27</v>
      </c>
      <c r="AD27" s="95" t="s">
        <v>647</v>
      </c>
      <c r="AE27" s="95">
        <v>2</v>
      </c>
      <c r="AF27" s="95">
        <v>41758244.345000006</v>
      </c>
      <c r="AG27" s="96">
        <v>5.8494704059458662E-3</v>
      </c>
      <c r="AH27" s="95">
        <v>82</v>
      </c>
      <c r="AI27" s="95">
        <v>2.0487707375574657E-3</v>
      </c>
      <c r="AJ27" s="95">
        <v>143</v>
      </c>
      <c r="AK27" s="97">
        <v>0.57342657342657344</v>
      </c>
      <c r="AL27" s="95">
        <v>54393358.580000006</v>
      </c>
      <c r="AM27" s="95">
        <v>1</v>
      </c>
      <c r="AN27" s="95" t="s">
        <v>644</v>
      </c>
      <c r="AO27" s="95">
        <v>1</v>
      </c>
    </row>
    <row r="28" spans="1:41" ht="17.649999999999999" customHeight="1">
      <c r="A28" s="3" t="s">
        <v>15</v>
      </c>
      <c r="B28" s="3" t="s">
        <v>18</v>
      </c>
      <c r="C28" s="3" t="s">
        <v>48</v>
      </c>
      <c r="D28" s="4">
        <v>3</v>
      </c>
      <c r="E28" s="4">
        <v>10</v>
      </c>
      <c r="F28" s="4">
        <v>231</v>
      </c>
      <c r="G28" s="4">
        <v>244</v>
      </c>
      <c r="H28" s="4">
        <v>4</v>
      </c>
      <c r="I28" s="4">
        <v>0</v>
      </c>
      <c r="J28" s="4">
        <v>0</v>
      </c>
      <c r="K28" s="4">
        <v>1</v>
      </c>
      <c r="L28" s="4">
        <v>1</v>
      </c>
      <c r="M28" s="4">
        <v>0</v>
      </c>
      <c r="N28" s="4">
        <v>0</v>
      </c>
      <c r="O28" s="4">
        <v>0</v>
      </c>
      <c r="P28" s="4">
        <v>0</v>
      </c>
      <c r="Q28" s="91">
        <v>11</v>
      </c>
      <c r="R28" s="101">
        <v>0</v>
      </c>
      <c r="S28" s="101">
        <v>1</v>
      </c>
      <c r="T28" s="101">
        <v>1</v>
      </c>
      <c r="U28" s="101">
        <v>0</v>
      </c>
      <c r="V28" s="101">
        <v>0</v>
      </c>
      <c r="W28" s="101">
        <v>0</v>
      </c>
      <c r="X28" s="101">
        <v>1</v>
      </c>
      <c r="Y28" s="101">
        <v>3</v>
      </c>
      <c r="Z28" s="101" t="s">
        <v>552</v>
      </c>
      <c r="AA28" s="95">
        <v>493</v>
      </c>
      <c r="AB28" s="95" t="s">
        <v>647</v>
      </c>
      <c r="AC28" s="95">
        <v>26</v>
      </c>
      <c r="AD28" s="95" t="s">
        <v>647</v>
      </c>
      <c r="AE28" s="95" t="s">
        <v>475</v>
      </c>
      <c r="AF28" s="95">
        <v>5221232.3049999997</v>
      </c>
      <c r="AG28" s="96">
        <v>7.3138716269624375E-4</v>
      </c>
      <c r="AH28" s="95">
        <v>50</v>
      </c>
      <c r="AI28" s="95">
        <v>1.2492504497301619E-3</v>
      </c>
      <c r="AJ28" s="95">
        <v>69</v>
      </c>
      <c r="AK28" s="97">
        <v>0.72463768115942029</v>
      </c>
      <c r="AL28" s="95">
        <v>7671089.6399999997</v>
      </c>
      <c r="AM28" s="95">
        <v>2</v>
      </c>
      <c r="AN28" s="95" t="s">
        <v>644</v>
      </c>
      <c r="AO28" s="95" t="s">
        <v>499</v>
      </c>
    </row>
    <row r="29" spans="1:41" ht="17.649999999999999" customHeight="1">
      <c r="A29" s="3" t="s">
        <v>15</v>
      </c>
      <c r="B29" s="3" t="s">
        <v>21</v>
      </c>
      <c r="C29" s="3" t="s">
        <v>49</v>
      </c>
      <c r="D29" s="4">
        <v>26</v>
      </c>
      <c r="E29" s="4">
        <v>64</v>
      </c>
      <c r="F29" s="4">
        <v>612</v>
      </c>
      <c r="G29" s="4">
        <v>702</v>
      </c>
      <c r="H29" s="4">
        <v>34</v>
      </c>
      <c r="I29" s="4">
        <v>0</v>
      </c>
      <c r="J29" s="4">
        <v>0</v>
      </c>
      <c r="K29" s="4">
        <v>2</v>
      </c>
      <c r="L29" s="4">
        <v>2</v>
      </c>
      <c r="M29" s="4">
        <v>0</v>
      </c>
      <c r="N29" s="4">
        <v>0</v>
      </c>
      <c r="O29" s="4">
        <v>0</v>
      </c>
      <c r="P29" s="4">
        <v>0</v>
      </c>
      <c r="Q29" s="91">
        <v>44</v>
      </c>
      <c r="R29" s="101">
        <v>0</v>
      </c>
      <c r="S29" s="101">
        <v>4</v>
      </c>
      <c r="T29" s="101">
        <v>0</v>
      </c>
      <c r="U29" s="101">
        <v>0</v>
      </c>
      <c r="V29" s="101">
        <v>0</v>
      </c>
      <c r="W29" s="101">
        <v>0</v>
      </c>
      <c r="X29" s="101">
        <v>0</v>
      </c>
      <c r="Y29" s="101">
        <v>4</v>
      </c>
      <c r="Z29" s="101" t="s">
        <v>552</v>
      </c>
      <c r="AA29" s="95">
        <v>547</v>
      </c>
      <c r="AB29" s="95" t="s">
        <v>647</v>
      </c>
      <c r="AC29" s="95">
        <v>48</v>
      </c>
      <c r="AD29" s="95" t="s">
        <v>646</v>
      </c>
      <c r="AE29" s="95" t="s">
        <v>475</v>
      </c>
      <c r="AF29" s="95">
        <v>3748369.2747000004</v>
      </c>
      <c r="AG29" s="96">
        <v>5.2506937221223876E-4</v>
      </c>
      <c r="AH29" s="95">
        <v>55</v>
      </c>
      <c r="AI29" s="95">
        <v>1.374175494703178E-3</v>
      </c>
      <c r="AJ29" s="95">
        <v>96</v>
      </c>
      <c r="AK29" s="97">
        <v>0.57291666666666663</v>
      </c>
      <c r="AL29" s="95">
        <v>7474428.5800000001</v>
      </c>
      <c r="AM29" s="95">
        <v>0.5</v>
      </c>
      <c r="AN29" s="95" t="s">
        <v>644</v>
      </c>
      <c r="AO29" s="95" t="s">
        <v>500</v>
      </c>
    </row>
    <row r="30" spans="1:41" ht="17.649999999999999" customHeight="1">
      <c r="A30" s="3" t="s">
        <v>15</v>
      </c>
      <c r="B30" s="3" t="s">
        <v>18</v>
      </c>
      <c r="C30" s="3" t="s">
        <v>50</v>
      </c>
      <c r="D30" s="4">
        <v>45</v>
      </c>
      <c r="E30" s="4">
        <v>57</v>
      </c>
      <c r="F30" s="4">
        <v>1285</v>
      </c>
      <c r="G30" s="4">
        <v>1387</v>
      </c>
      <c r="H30" s="4">
        <v>71</v>
      </c>
      <c r="I30" s="4">
        <v>1</v>
      </c>
      <c r="J30" s="4">
        <v>1</v>
      </c>
      <c r="K30" s="4">
        <v>2</v>
      </c>
      <c r="L30" s="4">
        <v>4</v>
      </c>
      <c r="M30" s="4">
        <v>0</v>
      </c>
      <c r="N30" s="4">
        <v>0</v>
      </c>
      <c r="O30" s="4">
        <v>1</v>
      </c>
      <c r="P30" s="4">
        <v>0</v>
      </c>
      <c r="Q30" s="91">
        <v>47</v>
      </c>
      <c r="R30" s="101">
        <v>3</v>
      </c>
      <c r="S30" s="101">
        <v>7</v>
      </c>
      <c r="T30" s="101">
        <v>5</v>
      </c>
      <c r="U30" s="101">
        <v>0</v>
      </c>
      <c r="V30" s="101">
        <v>0</v>
      </c>
      <c r="W30" s="101">
        <v>0</v>
      </c>
      <c r="X30" s="101">
        <v>3</v>
      </c>
      <c r="Y30" s="101">
        <v>18</v>
      </c>
      <c r="Z30" s="101" t="s">
        <v>552</v>
      </c>
      <c r="AA30" s="95">
        <v>937</v>
      </c>
      <c r="AB30" s="95" t="s">
        <v>646</v>
      </c>
      <c r="AC30" s="95">
        <v>89</v>
      </c>
      <c r="AD30" s="95" t="s">
        <v>647</v>
      </c>
      <c r="AE30" s="95">
        <v>3</v>
      </c>
      <c r="AF30" s="95">
        <v>24011791.195999999</v>
      </c>
      <c r="AG30" s="96">
        <v>3.3635576446731353E-3</v>
      </c>
      <c r="AH30" s="95">
        <v>139</v>
      </c>
      <c r="AI30" s="95">
        <v>3.4729162502498503E-3</v>
      </c>
      <c r="AJ30" s="95">
        <v>213</v>
      </c>
      <c r="AK30" s="97">
        <v>0.65258215962441313</v>
      </c>
      <c r="AL30" s="95">
        <v>52635976.560000002</v>
      </c>
      <c r="AM30" s="95">
        <v>2.5</v>
      </c>
      <c r="AN30" s="95" t="s">
        <v>485</v>
      </c>
      <c r="AO30" s="95" t="s">
        <v>499</v>
      </c>
    </row>
    <row r="31" spans="1:41" ht="17.649999999999999" customHeight="1">
      <c r="A31" s="3" t="s">
        <v>15</v>
      </c>
      <c r="B31" s="3" t="s">
        <v>16</v>
      </c>
      <c r="C31" s="3" t="s">
        <v>51</v>
      </c>
      <c r="D31" s="4">
        <v>8</v>
      </c>
      <c r="E31" s="4">
        <v>24</v>
      </c>
      <c r="F31" s="4">
        <v>465</v>
      </c>
      <c r="G31" s="4">
        <v>497</v>
      </c>
      <c r="H31" s="4">
        <v>32</v>
      </c>
      <c r="I31" s="4">
        <v>0</v>
      </c>
      <c r="J31" s="4">
        <v>1</v>
      </c>
      <c r="K31" s="4">
        <v>0</v>
      </c>
      <c r="L31" s="4">
        <v>1</v>
      </c>
      <c r="M31" s="4">
        <v>0</v>
      </c>
      <c r="N31" s="4">
        <v>0</v>
      </c>
      <c r="O31" s="4">
        <v>0</v>
      </c>
      <c r="P31" s="4">
        <v>0</v>
      </c>
      <c r="Q31" s="91">
        <v>30</v>
      </c>
      <c r="R31" s="101">
        <v>1</v>
      </c>
      <c r="S31" s="101">
        <v>1</v>
      </c>
      <c r="T31" s="101">
        <v>1</v>
      </c>
      <c r="U31" s="101">
        <v>0</v>
      </c>
      <c r="V31" s="101">
        <v>0</v>
      </c>
      <c r="W31" s="101">
        <v>0</v>
      </c>
      <c r="X31" s="101">
        <v>3</v>
      </c>
      <c r="Y31" s="101">
        <v>6</v>
      </c>
      <c r="Z31" s="101" t="s">
        <v>552</v>
      </c>
      <c r="AA31" s="95">
        <v>734</v>
      </c>
      <c r="AB31" s="95" t="s">
        <v>646</v>
      </c>
      <c r="AC31" s="95">
        <v>35</v>
      </c>
      <c r="AD31" s="95" t="s">
        <v>647</v>
      </c>
      <c r="AE31" s="95" t="s">
        <v>475</v>
      </c>
      <c r="AF31" s="95">
        <v>1936776.68</v>
      </c>
      <c r="AG31" s="96">
        <v>2.7130254277422938E-4</v>
      </c>
      <c r="AH31" s="95">
        <v>71</v>
      </c>
      <c r="AI31" s="95">
        <v>1.7739356386168299E-3</v>
      </c>
      <c r="AJ31" s="95">
        <v>106</v>
      </c>
      <c r="AK31" s="97">
        <v>0.66981132075471694</v>
      </c>
      <c r="AL31" s="95">
        <v>4057830.76</v>
      </c>
      <c r="AM31" s="95">
        <v>0</v>
      </c>
      <c r="AN31" s="95" t="s">
        <v>644</v>
      </c>
      <c r="AO31" s="95" t="s">
        <v>498</v>
      </c>
    </row>
    <row r="32" spans="1:41" ht="17.649999999999999" customHeight="1">
      <c r="A32" s="3" t="s">
        <v>15</v>
      </c>
      <c r="B32" s="3" t="s">
        <v>24</v>
      </c>
      <c r="C32" s="3" t="s">
        <v>52</v>
      </c>
      <c r="D32" s="4">
        <v>51</v>
      </c>
      <c r="E32" s="4">
        <v>48</v>
      </c>
      <c r="F32" s="4">
        <v>895</v>
      </c>
      <c r="G32" s="4">
        <v>994</v>
      </c>
      <c r="H32" s="4">
        <v>65</v>
      </c>
      <c r="I32" s="4">
        <v>0</v>
      </c>
      <c r="J32" s="4">
        <v>1</v>
      </c>
      <c r="K32" s="4">
        <v>4</v>
      </c>
      <c r="L32" s="4">
        <v>5</v>
      </c>
      <c r="M32" s="4">
        <v>0</v>
      </c>
      <c r="N32" s="4">
        <v>0</v>
      </c>
      <c r="O32" s="4">
        <v>0</v>
      </c>
      <c r="P32" s="4">
        <v>0</v>
      </c>
      <c r="Q32" s="91">
        <v>36</v>
      </c>
      <c r="R32" s="101">
        <v>3</v>
      </c>
      <c r="S32" s="101">
        <v>3</v>
      </c>
      <c r="T32" s="101">
        <v>6</v>
      </c>
      <c r="U32" s="101">
        <v>0</v>
      </c>
      <c r="V32" s="101">
        <v>0</v>
      </c>
      <c r="W32" s="101">
        <v>0</v>
      </c>
      <c r="X32" s="101">
        <v>2</v>
      </c>
      <c r="Y32" s="101">
        <v>14</v>
      </c>
      <c r="Z32" s="101" t="s">
        <v>552</v>
      </c>
      <c r="AA32" s="95">
        <v>957</v>
      </c>
      <c r="AB32" s="95" t="s">
        <v>647</v>
      </c>
      <c r="AC32" s="95">
        <v>70</v>
      </c>
      <c r="AD32" s="95" t="s">
        <v>647</v>
      </c>
      <c r="AE32" s="95">
        <v>1</v>
      </c>
      <c r="AF32" s="95">
        <v>10090848.219500002</v>
      </c>
      <c r="AG32" s="96">
        <v>1.4135201073874743E-3</v>
      </c>
      <c r="AH32" s="95">
        <v>108</v>
      </c>
      <c r="AI32" s="95">
        <v>2.6983809714171496E-3</v>
      </c>
      <c r="AJ32" s="95">
        <v>162</v>
      </c>
      <c r="AK32" s="97">
        <v>0.66666666666666663</v>
      </c>
      <c r="AL32" s="95">
        <v>17774983.850000001</v>
      </c>
      <c r="AM32" s="95">
        <v>1.1000000000000001</v>
      </c>
      <c r="AN32" s="95" t="s">
        <v>485</v>
      </c>
      <c r="AO32" s="95" t="s">
        <v>504</v>
      </c>
    </row>
    <row r="33" spans="1:41" ht="17.649999999999999" customHeight="1">
      <c r="A33" s="3" t="s">
        <v>15</v>
      </c>
      <c r="B33" s="3" t="s">
        <v>21</v>
      </c>
      <c r="C33" s="3" t="s">
        <v>53</v>
      </c>
      <c r="D33" s="4">
        <v>7</v>
      </c>
      <c r="E33" s="4">
        <v>40</v>
      </c>
      <c r="F33" s="4">
        <v>593</v>
      </c>
      <c r="G33" s="4">
        <v>640</v>
      </c>
      <c r="H33" s="4">
        <v>23</v>
      </c>
      <c r="I33" s="4">
        <v>0</v>
      </c>
      <c r="J33" s="4">
        <v>2</v>
      </c>
      <c r="K33" s="4">
        <v>1</v>
      </c>
      <c r="L33" s="4">
        <v>3</v>
      </c>
      <c r="M33" s="4">
        <v>0</v>
      </c>
      <c r="N33" s="4">
        <v>0</v>
      </c>
      <c r="O33" s="4">
        <v>0</v>
      </c>
      <c r="P33" s="4">
        <v>0</v>
      </c>
      <c r="Q33" s="91">
        <v>23</v>
      </c>
      <c r="R33" s="101">
        <v>2</v>
      </c>
      <c r="S33" s="101">
        <v>3</v>
      </c>
      <c r="T33" s="101">
        <v>0</v>
      </c>
      <c r="U33" s="101">
        <v>0</v>
      </c>
      <c r="V33" s="101">
        <v>0</v>
      </c>
      <c r="W33" s="101">
        <v>0</v>
      </c>
      <c r="X33" s="101">
        <v>0</v>
      </c>
      <c r="Y33" s="101">
        <v>5</v>
      </c>
      <c r="Z33" s="101" t="s">
        <v>552</v>
      </c>
      <c r="AA33" s="95">
        <v>782</v>
      </c>
      <c r="AB33" s="95" t="s">
        <v>647</v>
      </c>
      <c r="AC33" s="95">
        <v>28</v>
      </c>
      <c r="AD33" s="95" t="s">
        <v>646</v>
      </c>
      <c r="AE33" s="95">
        <v>3</v>
      </c>
      <c r="AF33" s="95">
        <v>7410368.2219999991</v>
      </c>
      <c r="AG33" s="96">
        <v>1.0380400395578623E-3</v>
      </c>
      <c r="AH33" s="95">
        <v>109</v>
      </c>
      <c r="AI33" s="95">
        <v>2.7233659804117528E-3</v>
      </c>
      <c r="AJ33" s="95">
        <v>159</v>
      </c>
      <c r="AK33" s="97">
        <v>0.68553459119496851</v>
      </c>
      <c r="AL33" s="95">
        <v>15939334</v>
      </c>
      <c r="AM33" s="95">
        <v>1</v>
      </c>
      <c r="AN33" s="95" t="s">
        <v>485</v>
      </c>
      <c r="AO33" s="95" t="s">
        <v>500</v>
      </c>
    </row>
    <row r="34" spans="1:41" ht="17.649999999999999" customHeight="1">
      <c r="A34" s="3" t="s">
        <v>15</v>
      </c>
      <c r="B34" s="3" t="s">
        <v>35</v>
      </c>
      <c r="C34" s="3" t="s">
        <v>54</v>
      </c>
      <c r="D34" s="4">
        <v>16</v>
      </c>
      <c r="E34" s="4">
        <v>27</v>
      </c>
      <c r="F34" s="4">
        <v>397</v>
      </c>
      <c r="G34" s="4">
        <v>440</v>
      </c>
      <c r="H34" s="4">
        <v>7</v>
      </c>
      <c r="I34" s="4">
        <v>0</v>
      </c>
      <c r="J34" s="4">
        <v>0</v>
      </c>
      <c r="K34" s="4">
        <v>0</v>
      </c>
      <c r="L34" s="4">
        <v>0</v>
      </c>
      <c r="M34" s="4">
        <v>0</v>
      </c>
      <c r="N34" s="4">
        <v>0</v>
      </c>
      <c r="O34" s="4">
        <v>1</v>
      </c>
      <c r="P34" s="4">
        <v>0</v>
      </c>
      <c r="Q34" s="91">
        <v>21</v>
      </c>
      <c r="R34" s="101">
        <v>2</v>
      </c>
      <c r="S34" s="101">
        <v>0</v>
      </c>
      <c r="T34" s="101">
        <v>1</v>
      </c>
      <c r="U34" s="101">
        <v>0</v>
      </c>
      <c r="V34" s="101">
        <v>0</v>
      </c>
      <c r="W34" s="101">
        <v>0</v>
      </c>
      <c r="X34" s="101">
        <v>1</v>
      </c>
      <c r="Y34" s="101">
        <v>4</v>
      </c>
      <c r="Z34" s="101" t="s">
        <v>552</v>
      </c>
      <c r="AA34" s="95">
        <v>1051</v>
      </c>
      <c r="AB34" s="95" t="s">
        <v>647</v>
      </c>
      <c r="AC34" s="95">
        <v>48</v>
      </c>
      <c r="AD34" s="95" t="s">
        <v>647</v>
      </c>
      <c r="AE34" s="95" t="s">
        <v>475</v>
      </c>
      <c r="AF34" s="95">
        <v>13359838.569999998</v>
      </c>
      <c r="AG34" s="96">
        <v>1.8714383607170571E-3</v>
      </c>
      <c r="AH34" s="95">
        <v>91</v>
      </c>
      <c r="AI34" s="95">
        <v>2.2736358185088948E-3</v>
      </c>
      <c r="AJ34" s="95">
        <v>151</v>
      </c>
      <c r="AK34" s="97">
        <v>0.60264900662251653</v>
      </c>
      <c r="AL34" s="95">
        <v>30552685.73</v>
      </c>
      <c r="AM34" s="95">
        <v>2</v>
      </c>
      <c r="AN34" s="95" t="s">
        <v>485</v>
      </c>
      <c r="AO34" s="95" t="s">
        <v>501</v>
      </c>
    </row>
    <row r="35" spans="1:41" ht="17.649999999999999" customHeight="1">
      <c r="A35" s="3" t="s">
        <v>15</v>
      </c>
      <c r="B35" s="3" t="s">
        <v>21</v>
      </c>
      <c r="C35" s="3" t="s">
        <v>55</v>
      </c>
      <c r="D35" s="4">
        <v>1</v>
      </c>
      <c r="E35" s="4">
        <v>4</v>
      </c>
      <c r="F35" s="4">
        <v>32</v>
      </c>
      <c r="G35" s="4">
        <v>37</v>
      </c>
      <c r="H35" s="4">
        <v>0</v>
      </c>
      <c r="I35" s="4">
        <v>0</v>
      </c>
      <c r="J35" s="4">
        <v>0</v>
      </c>
      <c r="K35" s="4">
        <v>0</v>
      </c>
      <c r="L35" s="4">
        <v>0</v>
      </c>
      <c r="M35" s="4">
        <v>0</v>
      </c>
      <c r="N35" s="4">
        <v>0</v>
      </c>
      <c r="O35" s="4">
        <v>0</v>
      </c>
      <c r="P35" s="4">
        <v>0</v>
      </c>
      <c r="Q35" s="91">
        <v>10</v>
      </c>
      <c r="R35" s="101">
        <v>0</v>
      </c>
      <c r="S35" s="101">
        <v>0</v>
      </c>
      <c r="T35" s="101">
        <v>0</v>
      </c>
      <c r="U35" s="101">
        <v>0</v>
      </c>
      <c r="V35" s="101">
        <v>0</v>
      </c>
      <c r="W35" s="101">
        <v>0</v>
      </c>
      <c r="X35" s="101">
        <v>0</v>
      </c>
      <c r="Y35" s="101">
        <v>0</v>
      </c>
      <c r="Z35" s="101" t="s">
        <v>552</v>
      </c>
      <c r="AA35" s="95">
        <v>369</v>
      </c>
      <c r="AB35" s="95" t="s">
        <v>647</v>
      </c>
      <c r="AC35" s="95">
        <v>0</v>
      </c>
      <c r="AD35" s="95" t="s">
        <v>645</v>
      </c>
      <c r="AE35" s="95" t="s">
        <v>475</v>
      </c>
      <c r="AF35" s="95">
        <v>1295246.8500000001</v>
      </c>
      <c r="AG35" s="96">
        <v>1.8143741999480855E-4</v>
      </c>
      <c r="AH35" s="95">
        <v>25</v>
      </c>
      <c r="AI35" s="95">
        <v>6.2462522486508095E-4</v>
      </c>
      <c r="AJ35" s="95">
        <v>34</v>
      </c>
      <c r="AK35" s="97">
        <v>0.73529411764705888</v>
      </c>
      <c r="AL35" s="95">
        <v>1313966.25</v>
      </c>
      <c r="AM35" s="95">
        <v>0</v>
      </c>
      <c r="AN35" s="95" t="s">
        <v>488</v>
      </c>
      <c r="AO35" s="95" t="s">
        <v>500</v>
      </c>
    </row>
    <row r="36" spans="1:41" ht="17.649999999999999" customHeight="1">
      <c r="A36" s="3" t="s">
        <v>15</v>
      </c>
      <c r="B36" s="3" t="s">
        <v>18</v>
      </c>
      <c r="C36" s="3" t="s">
        <v>56</v>
      </c>
      <c r="D36" s="4">
        <v>35</v>
      </c>
      <c r="E36" s="4">
        <v>22</v>
      </c>
      <c r="F36" s="4">
        <v>614</v>
      </c>
      <c r="G36" s="4">
        <v>671</v>
      </c>
      <c r="H36" s="4">
        <v>26</v>
      </c>
      <c r="I36" s="4">
        <v>0</v>
      </c>
      <c r="J36" s="4">
        <v>0</v>
      </c>
      <c r="K36" s="4">
        <v>4</v>
      </c>
      <c r="L36" s="4">
        <v>4</v>
      </c>
      <c r="M36" s="4">
        <v>0</v>
      </c>
      <c r="N36" s="4">
        <v>0</v>
      </c>
      <c r="O36" s="4">
        <v>0</v>
      </c>
      <c r="P36" s="4">
        <v>0</v>
      </c>
      <c r="Q36" s="91">
        <v>29</v>
      </c>
      <c r="R36" s="101">
        <v>1</v>
      </c>
      <c r="S36" s="101">
        <v>3</v>
      </c>
      <c r="T36" s="101">
        <v>2</v>
      </c>
      <c r="U36" s="101">
        <v>0</v>
      </c>
      <c r="V36" s="101">
        <v>0</v>
      </c>
      <c r="W36" s="101">
        <v>0</v>
      </c>
      <c r="X36" s="101">
        <v>0</v>
      </c>
      <c r="Y36" s="101">
        <v>6</v>
      </c>
      <c r="Z36" s="101" t="s">
        <v>553</v>
      </c>
      <c r="AA36" s="95">
        <v>1126</v>
      </c>
      <c r="AB36" s="95" t="s">
        <v>647</v>
      </c>
      <c r="AC36" s="95">
        <v>33</v>
      </c>
      <c r="AD36" s="95" t="s">
        <v>646</v>
      </c>
      <c r="AE36" s="95" t="s">
        <v>475</v>
      </c>
      <c r="AF36" s="95">
        <v>3612050.9797</v>
      </c>
      <c r="AG36" s="96">
        <v>5.0597398530364201E-4</v>
      </c>
      <c r="AH36" s="95">
        <v>90</v>
      </c>
      <c r="AI36" s="95">
        <v>2.2486508095142916E-3</v>
      </c>
      <c r="AJ36" s="95">
        <v>146</v>
      </c>
      <c r="AK36" s="97">
        <v>0.61643835616438358</v>
      </c>
      <c r="AL36" s="95">
        <v>8158079</v>
      </c>
      <c r="AM36" s="95">
        <v>0.95</v>
      </c>
      <c r="AN36" s="95" t="s">
        <v>488</v>
      </c>
      <c r="AO36" s="95" t="s">
        <v>499</v>
      </c>
    </row>
    <row r="37" spans="1:41" ht="17.649999999999999" customHeight="1">
      <c r="A37" s="3" t="s">
        <v>15</v>
      </c>
      <c r="B37" s="3" t="s">
        <v>57</v>
      </c>
      <c r="C37" s="3" t="s">
        <v>57</v>
      </c>
      <c r="D37" s="4">
        <v>28</v>
      </c>
      <c r="E37" s="4">
        <v>72</v>
      </c>
      <c r="F37" s="4">
        <v>1307</v>
      </c>
      <c r="G37" s="4">
        <v>1407</v>
      </c>
      <c r="H37" s="4">
        <v>29</v>
      </c>
      <c r="I37" s="4">
        <v>0</v>
      </c>
      <c r="J37" s="4">
        <v>0</v>
      </c>
      <c r="K37" s="4">
        <v>2</v>
      </c>
      <c r="L37" s="4">
        <v>2</v>
      </c>
      <c r="M37" s="4">
        <v>0</v>
      </c>
      <c r="N37" s="4">
        <v>0</v>
      </c>
      <c r="O37" s="4">
        <v>0</v>
      </c>
      <c r="P37" s="4">
        <v>0</v>
      </c>
      <c r="Q37" s="91">
        <v>34</v>
      </c>
      <c r="R37" s="101">
        <v>2</v>
      </c>
      <c r="S37" s="101">
        <v>1</v>
      </c>
      <c r="T37" s="101">
        <v>0</v>
      </c>
      <c r="U37" s="101">
        <v>0</v>
      </c>
      <c r="V37" s="101">
        <v>0</v>
      </c>
      <c r="W37" s="101">
        <v>0</v>
      </c>
      <c r="X37" s="101">
        <v>0</v>
      </c>
      <c r="Y37" s="101">
        <v>3</v>
      </c>
      <c r="Z37" s="101" t="s">
        <v>552</v>
      </c>
      <c r="AA37" s="95">
        <v>613</v>
      </c>
      <c r="AB37" s="95" t="s">
        <v>647</v>
      </c>
      <c r="AC37" s="95">
        <v>112</v>
      </c>
      <c r="AD37" s="95" t="s">
        <v>646</v>
      </c>
      <c r="AE37" s="95">
        <v>2</v>
      </c>
      <c r="AF37" s="95">
        <v>4130101.0575000001</v>
      </c>
      <c r="AG37" s="96">
        <v>5.7854213672909563E-4</v>
      </c>
      <c r="AH37" s="95">
        <v>37</v>
      </c>
      <c r="AI37" s="95">
        <v>9.2444533280031983E-4</v>
      </c>
      <c r="AJ37" s="95">
        <v>67</v>
      </c>
      <c r="AK37" s="97">
        <v>0.55223880597014929</v>
      </c>
      <c r="AL37" s="95">
        <v>5861151</v>
      </c>
      <c r="AM37" s="95">
        <v>1</v>
      </c>
      <c r="AN37" s="95" t="s">
        <v>644</v>
      </c>
      <c r="AO37" s="95" t="s">
        <v>500</v>
      </c>
    </row>
    <row r="38" spans="1:41" ht="17.649999999999999" customHeight="1">
      <c r="A38" s="3" t="s">
        <v>15</v>
      </c>
      <c r="B38" s="3" t="s">
        <v>16</v>
      </c>
      <c r="C38" s="3" t="s">
        <v>58</v>
      </c>
      <c r="D38" s="4">
        <v>48</v>
      </c>
      <c r="E38" s="4">
        <v>48</v>
      </c>
      <c r="F38" s="4">
        <v>614</v>
      </c>
      <c r="G38" s="4">
        <v>710</v>
      </c>
      <c r="H38" s="4">
        <v>22</v>
      </c>
      <c r="I38" s="4">
        <v>1</v>
      </c>
      <c r="J38" s="4">
        <v>3</v>
      </c>
      <c r="K38" s="4">
        <v>1</v>
      </c>
      <c r="L38" s="4">
        <v>5</v>
      </c>
      <c r="M38" s="4">
        <v>0</v>
      </c>
      <c r="N38" s="4">
        <v>0</v>
      </c>
      <c r="O38" s="4">
        <v>0</v>
      </c>
      <c r="P38" s="4">
        <v>0</v>
      </c>
      <c r="Q38" s="91">
        <v>22</v>
      </c>
      <c r="R38" s="101">
        <v>8</v>
      </c>
      <c r="S38" s="101">
        <v>5</v>
      </c>
      <c r="T38" s="101">
        <v>2</v>
      </c>
      <c r="U38" s="101">
        <v>1</v>
      </c>
      <c r="V38" s="101">
        <v>0</v>
      </c>
      <c r="W38" s="101">
        <v>0</v>
      </c>
      <c r="X38" s="101">
        <v>0</v>
      </c>
      <c r="Y38" s="101">
        <v>16</v>
      </c>
      <c r="Z38" s="101" t="s">
        <v>552</v>
      </c>
      <c r="AA38" s="95">
        <v>793</v>
      </c>
      <c r="AB38" s="95" t="s">
        <v>646</v>
      </c>
      <c r="AC38" s="95">
        <v>48</v>
      </c>
      <c r="AD38" s="95" t="s">
        <v>645</v>
      </c>
      <c r="AE38" s="95" t="s">
        <v>475</v>
      </c>
      <c r="AF38" s="95">
        <v>4734113.9079999998</v>
      </c>
      <c r="AG38" s="96">
        <v>6.6315190299753315E-4</v>
      </c>
      <c r="AH38" s="95">
        <v>103</v>
      </c>
      <c r="AI38" s="95">
        <v>2.5734559264441333E-3</v>
      </c>
      <c r="AJ38" s="95">
        <v>144</v>
      </c>
      <c r="AK38" s="97">
        <v>0.71527777777777779</v>
      </c>
      <c r="AL38" s="95">
        <v>13877938.27</v>
      </c>
      <c r="AM38" s="95">
        <v>1.5</v>
      </c>
      <c r="AN38" s="95" t="s">
        <v>485</v>
      </c>
      <c r="AO38" s="95" t="s">
        <v>498</v>
      </c>
    </row>
    <row r="39" spans="1:41" ht="17.649999999999999" customHeight="1">
      <c r="A39" s="3" t="s">
        <v>15</v>
      </c>
      <c r="B39" s="3" t="s">
        <v>24</v>
      </c>
      <c r="C39" s="3" t="s">
        <v>59</v>
      </c>
      <c r="D39" s="4">
        <v>25</v>
      </c>
      <c r="E39" s="4">
        <v>36</v>
      </c>
      <c r="F39" s="4">
        <v>465</v>
      </c>
      <c r="G39" s="4">
        <v>526</v>
      </c>
      <c r="H39" s="4">
        <v>29</v>
      </c>
      <c r="I39" s="4">
        <v>0</v>
      </c>
      <c r="J39" s="4">
        <v>0</v>
      </c>
      <c r="K39" s="4">
        <v>1</v>
      </c>
      <c r="L39" s="4">
        <v>1</v>
      </c>
      <c r="M39" s="4">
        <v>0</v>
      </c>
      <c r="N39" s="4">
        <v>0</v>
      </c>
      <c r="O39" s="4">
        <v>0</v>
      </c>
      <c r="P39" s="4">
        <v>0</v>
      </c>
      <c r="Q39" s="91">
        <v>13</v>
      </c>
      <c r="R39" s="101">
        <v>4</v>
      </c>
      <c r="S39" s="101">
        <v>4</v>
      </c>
      <c r="T39" s="101">
        <v>4</v>
      </c>
      <c r="U39" s="101">
        <v>0</v>
      </c>
      <c r="V39" s="101">
        <v>0</v>
      </c>
      <c r="W39" s="101">
        <v>0</v>
      </c>
      <c r="X39" s="101">
        <v>2</v>
      </c>
      <c r="Y39" s="101">
        <v>14</v>
      </c>
      <c r="Z39" s="101" t="s">
        <v>552</v>
      </c>
      <c r="AA39" s="95">
        <v>783</v>
      </c>
      <c r="AB39" s="95" t="s">
        <v>647</v>
      </c>
      <c r="AC39" s="95">
        <v>32</v>
      </c>
      <c r="AD39" s="95" t="s">
        <v>646</v>
      </c>
      <c r="AE39" s="95">
        <v>5</v>
      </c>
      <c r="AF39" s="95">
        <v>3856572.6306000003</v>
      </c>
      <c r="AG39" s="96">
        <v>5.4022643492138654E-4</v>
      </c>
      <c r="AH39" s="95">
        <v>82</v>
      </c>
      <c r="AI39" s="95">
        <v>2.0487707375574657E-3</v>
      </c>
      <c r="AJ39" s="95">
        <v>127</v>
      </c>
      <c r="AK39" s="97">
        <v>0.64566929133858264</v>
      </c>
      <c r="AL39" s="95">
        <v>6401701.3700000001</v>
      </c>
      <c r="AM39" s="95">
        <v>0.65</v>
      </c>
      <c r="AN39" s="95" t="s">
        <v>488</v>
      </c>
      <c r="AO39" s="95" t="s">
        <v>503</v>
      </c>
    </row>
    <row r="40" spans="1:41" ht="17.649999999999999" customHeight="1">
      <c r="A40" s="3" t="s">
        <v>15</v>
      </c>
      <c r="B40" s="3" t="s">
        <v>24</v>
      </c>
      <c r="C40" s="3" t="s">
        <v>60</v>
      </c>
      <c r="D40" s="4">
        <v>110</v>
      </c>
      <c r="E40" s="4">
        <v>197</v>
      </c>
      <c r="F40" s="4">
        <v>1844</v>
      </c>
      <c r="G40" s="4">
        <v>2151</v>
      </c>
      <c r="H40" s="4">
        <v>91</v>
      </c>
      <c r="I40" s="4">
        <v>2</v>
      </c>
      <c r="J40" s="4">
        <v>2</v>
      </c>
      <c r="K40" s="4">
        <v>3</v>
      </c>
      <c r="L40" s="4">
        <v>7</v>
      </c>
      <c r="M40" s="4">
        <v>0</v>
      </c>
      <c r="N40" s="4">
        <v>0</v>
      </c>
      <c r="O40" s="4">
        <v>0</v>
      </c>
      <c r="P40" s="4">
        <v>0</v>
      </c>
      <c r="Q40" s="91">
        <v>47</v>
      </c>
      <c r="R40" s="101">
        <v>7</v>
      </c>
      <c r="S40" s="101">
        <v>6</v>
      </c>
      <c r="T40" s="101">
        <v>11</v>
      </c>
      <c r="U40" s="101">
        <v>1</v>
      </c>
      <c r="V40" s="101">
        <v>0</v>
      </c>
      <c r="W40" s="101">
        <v>0</v>
      </c>
      <c r="X40" s="101">
        <v>1</v>
      </c>
      <c r="Y40" s="101">
        <v>26</v>
      </c>
      <c r="Z40" s="101" t="s">
        <v>552</v>
      </c>
      <c r="AA40" s="95">
        <v>1198</v>
      </c>
      <c r="AB40" s="95" t="s">
        <v>647</v>
      </c>
      <c r="AC40" s="95">
        <v>140</v>
      </c>
      <c r="AD40" s="95" t="s">
        <v>647</v>
      </c>
      <c r="AE40" s="95">
        <v>1</v>
      </c>
      <c r="AF40" s="95">
        <v>7876410.7754000016</v>
      </c>
      <c r="AG40" s="96">
        <v>1.103323007431275E-3</v>
      </c>
      <c r="AH40" s="95">
        <v>101</v>
      </c>
      <c r="AI40" s="95">
        <v>2.523485908454927E-3</v>
      </c>
      <c r="AJ40" s="95">
        <v>177</v>
      </c>
      <c r="AK40" s="97">
        <v>0.57062146892655363</v>
      </c>
      <c r="AL40" s="95">
        <v>14695924</v>
      </c>
      <c r="AM40" s="95">
        <v>1.65</v>
      </c>
      <c r="AN40" s="95" t="s">
        <v>488</v>
      </c>
      <c r="AO40" s="95" t="s">
        <v>504</v>
      </c>
    </row>
    <row r="41" spans="1:41" ht="17.649999999999999" customHeight="1">
      <c r="A41" s="3" t="s">
        <v>15</v>
      </c>
      <c r="B41" s="3" t="s">
        <v>35</v>
      </c>
      <c r="C41" s="3" t="s">
        <v>61</v>
      </c>
      <c r="D41" s="4">
        <v>41</v>
      </c>
      <c r="E41" s="4">
        <v>92</v>
      </c>
      <c r="F41" s="4">
        <v>1718</v>
      </c>
      <c r="G41" s="4">
        <v>1851</v>
      </c>
      <c r="H41" s="4">
        <v>39</v>
      </c>
      <c r="I41" s="4">
        <v>1</v>
      </c>
      <c r="J41" s="4">
        <v>1</v>
      </c>
      <c r="K41" s="4">
        <v>5</v>
      </c>
      <c r="L41" s="4">
        <v>7</v>
      </c>
      <c r="M41" s="4">
        <v>0</v>
      </c>
      <c r="N41" s="4">
        <v>0</v>
      </c>
      <c r="O41" s="4">
        <v>1</v>
      </c>
      <c r="P41" s="4">
        <v>0</v>
      </c>
      <c r="Q41" s="91">
        <v>61</v>
      </c>
      <c r="R41" s="101">
        <v>4</v>
      </c>
      <c r="S41" s="101">
        <v>5</v>
      </c>
      <c r="T41" s="101">
        <v>6</v>
      </c>
      <c r="U41" s="101">
        <v>0</v>
      </c>
      <c r="V41" s="101">
        <v>0</v>
      </c>
      <c r="W41" s="101">
        <v>0</v>
      </c>
      <c r="X41" s="101">
        <v>0</v>
      </c>
      <c r="Y41" s="101">
        <v>15</v>
      </c>
      <c r="Z41" s="101" t="s">
        <v>552</v>
      </c>
      <c r="AA41" s="95">
        <v>1146</v>
      </c>
      <c r="AB41" s="95" t="s">
        <v>646</v>
      </c>
      <c r="AC41" s="95">
        <v>116</v>
      </c>
      <c r="AD41" s="95" t="s">
        <v>646</v>
      </c>
      <c r="AE41" s="95">
        <v>12</v>
      </c>
      <c r="AF41" s="95">
        <v>14580815.806999998</v>
      </c>
      <c r="AG41" s="96">
        <v>2.0424721368298266E-3</v>
      </c>
      <c r="AH41" s="95">
        <v>72</v>
      </c>
      <c r="AI41" s="95">
        <v>1.7989206476114331E-3</v>
      </c>
      <c r="AJ41" s="95">
        <v>125</v>
      </c>
      <c r="AK41" s="97">
        <v>0.57599999999999996</v>
      </c>
      <c r="AL41" s="95">
        <v>17570310.25</v>
      </c>
      <c r="AM41" s="95">
        <v>2.5</v>
      </c>
      <c r="AN41" s="95" t="s">
        <v>485</v>
      </c>
      <c r="AO41" s="95" t="s">
        <v>501</v>
      </c>
    </row>
    <row r="42" spans="1:41" ht="17.649999999999999" customHeight="1">
      <c r="A42" s="3" t="s">
        <v>15</v>
      </c>
      <c r="B42" s="3" t="s">
        <v>35</v>
      </c>
      <c r="C42" s="3" t="s">
        <v>62</v>
      </c>
      <c r="D42" s="4">
        <v>11</v>
      </c>
      <c r="E42" s="4">
        <v>35</v>
      </c>
      <c r="F42" s="4">
        <v>481</v>
      </c>
      <c r="G42" s="4">
        <v>527</v>
      </c>
      <c r="H42" s="4">
        <v>11</v>
      </c>
      <c r="I42" s="4">
        <v>0</v>
      </c>
      <c r="J42" s="4">
        <v>1</v>
      </c>
      <c r="K42" s="4">
        <v>0</v>
      </c>
      <c r="L42" s="4">
        <v>1</v>
      </c>
      <c r="M42" s="4">
        <v>0</v>
      </c>
      <c r="N42" s="4">
        <v>0</v>
      </c>
      <c r="O42" s="4">
        <v>0</v>
      </c>
      <c r="P42" s="4">
        <v>0</v>
      </c>
      <c r="Q42" s="91">
        <v>13</v>
      </c>
      <c r="R42" s="101">
        <v>1</v>
      </c>
      <c r="S42" s="101">
        <v>0</v>
      </c>
      <c r="T42" s="101">
        <v>2</v>
      </c>
      <c r="U42" s="101">
        <v>0</v>
      </c>
      <c r="V42" s="101">
        <v>0</v>
      </c>
      <c r="W42" s="101">
        <v>0</v>
      </c>
      <c r="X42" s="101">
        <v>1</v>
      </c>
      <c r="Y42" s="101">
        <v>4</v>
      </c>
      <c r="Z42" s="101" t="s">
        <v>552</v>
      </c>
      <c r="AA42" s="95">
        <v>424</v>
      </c>
      <c r="AB42" s="95" t="s">
        <v>647</v>
      </c>
      <c r="AC42" s="95">
        <v>31</v>
      </c>
      <c r="AD42" s="95" t="s">
        <v>647</v>
      </c>
      <c r="AE42" s="95" t="s">
        <v>475</v>
      </c>
      <c r="AF42" s="95">
        <v>7549646.5999999996</v>
      </c>
      <c r="AG42" s="96">
        <v>1.0575500731590879E-3</v>
      </c>
      <c r="AH42" s="95">
        <v>30</v>
      </c>
      <c r="AI42" s="95">
        <v>7.4955026983809716E-4</v>
      </c>
      <c r="AJ42" s="95">
        <v>56</v>
      </c>
      <c r="AK42" s="97">
        <v>0.5357142857142857</v>
      </c>
      <c r="AL42" s="95">
        <v>22720530.100000001</v>
      </c>
      <c r="AM42" s="95">
        <v>1.6</v>
      </c>
      <c r="AN42" s="95" t="s">
        <v>485</v>
      </c>
      <c r="AO42" s="95" t="s">
        <v>501</v>
      </c>
    </row>
    <row r="43" spans="1:41" ht="17.649999999999999" customHeight="1">
      <c r="A43" s="3" t="s">
        <v>15</v>
      </c>
      <c r="B43" s="3" t="s">
        <v>24</v>
      </c>
      <c r="C43" s="3" t="s">
        <v>63</v>
      </c>
      <c r="D43" s="4">
        <v>60</v>
      </c>
      <c r="E43" s="4">
        <v>77</v>
      </c>
      <c r="F43" s="4">
        <v>810</v>
      </c>
      <c r="G43" s="4">
        <v>947</v>
      </c>
      <c r="H43" s="4">
        <v>101</v>
      </c>
      <c r="I43" s="4">
        <v>1</v>
      </c>
      <c r="J43" s="4">
        <v>0</v>
      </c>
      <c r="K43" s="4">
        <v>3</v>
      </c>
      <c r="L43" s="4">
        <v>4</v>
      </c>
      <c r="M43" s="4">
        <v>0</v>
      </c>
      <c r="N43" s="4">
        <v>0</v>
      </c>
      <c r="O43" s="4">
        <v>0</v>
      </c>
      <c r="P43" s="4">
        <v>0</v>
      </c>
      <c r="Q43" s="91">
        <v>25</v>
      </c>
      <c r="R43" s="101">
        <v>11</v>
      </c>
      <c r="S43" s="101">
        <v>7</v>
      </c>
      <c r="T43" s="101">
        <v>11</v>
      </c>
      <c r="U43" s="101">
        <v>1</v>
      </c>
      <c r="V43" s="101">
        <v>0</v>
      </c>
      <c r="W43" s="101">
        <v>0</v>
      </c>
      <c r="X43" s="101">
        <v>2</v>
      </c>
      <c r="Y43" s="101">
        <v>32</v>
      </c>
      <c r="Z43" s="101" t="s">
        <v>552</v>
      </c>
      <c r="AA43" s="95">
        <v>725</v>
      </c>
      <c r="AB43" s="95" t="s">
        <v>647</v>
      </c>
      <c r="AC43" s="95">
        <v>21</v>
      </c>
      <c r="AD43" s="95" t="s">
        <v>646</v>
      </c>
      <c r="AE43" s="95">
        <v>2</v>
      </c>
      <c r="AF43" s="95">
        <v>4384186.902999999</v>
      </c>
      <c r="AG43" s="96">
        <v>6.1413433312372057E-4</v>
      </c>
      <c r="AH43" s="95">
        <v>107</v>
      </c>
      <c r="AI43" s="95">
        <v>2.6733959624225465E-3</v>
      </c>
      <c r="AJ43" s="95">
        <v>178</v>
      </c>
      <c r="AK43" s="97">
        <v>0.601123595505618</v>
      </c>
      <c r="AL43" s="95">
        <v>13761556.84</v>
      </c>
      <c r="AM43" s="95">
        <v>1</v>
      </c>
      <c r="AN43" s="95" t="s">
        <v>644</v>
      </c>
      <c r="AO43" s="95" t="s">
        <v>503</v>
      </c>
    </row>
    <row r="44" spans="1:41" ht="17.649999999999999" customHeight="1">
      <c r="A44" s="3" t="s">
        <v>64</v>
      </c>
      <c r="B44" s="3" t="s">
        <v>65</v>
      </c>
      <c r="C44" s="3" t="s">
        <v>66</v>
      </c>
      <c r="D44" s="4">
        <v>88</v>
      </c>
      <c r="E44" s="4">
        <v>189</v>
      </c>
      <c r="F44" s="4">
        <v>2703</v>
      </c>
      <c r="G44" s="4">
        <v>2980</v>
      </c>
      <c r="H44" s="4">
        <v>34</v>
      </c>
      <c r="I44" s="4">
        <v>0</v>
      </c>
      <c r="J44" s="4">
        <v>2</v>
      </c>
      <c r="K44" s="4">
        <v>3</v>
      </c>
      <c r="L44" s="4">
        <v>5</v>
      </c>
      <c r="M44" s="4">
        <v>0</v>
      </c>
      <c r="N44" s="4">
        <v>0</v>
      </c>
      <c r="O44" s="4">
        <v>0</v>
      </c>
      <c r="P44" s="4">
        <v>0</v>
      </c>
      <c r="Q44" s="91">
        <v>29</v>
      </c>
      <c r="R44" s="101">
        <v>1</v>
      </c>
      <c r="S44" s="101">
        <v>3</v>
      </c>
      <c r="T44" s="101">
        <v>4</v>
      </c>
      <c r="U44" s="101">
        <v>0</v>
      </c>
      <c r="V44" s="101">
        <v>0</v>
      </c>
      <c r="W44" s="101">
        <v>0</v>
      </c>
      <c r="X44" s="101">
        <v>0</v>
      </c>
      <c r="Y44" s="101">
        <v>8</v>
      </c>
      <c r="Z44" s="101" t="s">
        <v>553</v>
      </c>
      <c r="AA44" s="95">
        <v>1167</v>
      </c>
      <c r="AB44" s="95" t="s">
        <v>647</v>
      </c>
      <c r="AC44" s="95">
        <v>192</v>
      </c>
      <c r="AD44" s="95" t="s">
        <v>647</v>
      </c>
      <c r="AE44" s="95">
        <v>5</v>
      </c>
      <c r="AF44" s="95">
        <v>3124106.5002000006</v>
      </c>
      <c r="AG44" s="96">
        <v>4.3762300845224904E-4</v>
      </c>
      <c r="AH44" s="95">
        <v>82</v>
      </c>
      <c r="AI44" s="95">
        <v>2.0487707375574657E-3</v>
      </c>
      <c r="AJ44" s="95">
        <v>140</v>
      </c>
      <c r="AK44" s="97">
        <v>0.58571428571428574</v>
      </c>
      <c r="AL44" s="95">
        <v>10502566.619999999</v>
      </c>
      <c r="AM44" s="95">
        <v>2</v>
      </c>
      <c r="AN44" s="95" t="s">
        <v>485</v>
      </c>
      <c r="AO44" s="95" t="s">
        <v>486</v>
      </c>
    </row>
    <row r="45" spans="1:41" ht="17.649999999999999" customHeight="1">
      <c r="A45" s="3" t="s">
        <v>64</v>
      </c>
      <c r="B45" s="3" t="s">
        <v>67</v>
      </c>
      <c r="C45" s="3" t="s">
        <v>68</v>
      </c>
      <c r="D45" s="4">
        <v>2</v>
      </c>
      <c r="E45" s="4">
        <v>12</v>
      </c>
      <c r="F45" s="4">
        <v>113</v>
      </c>
      <c r="G45" s="4">
        <v>127</v>
      </c>
      <c r="H45" s="4">
        <v>3</v>
      </c>
      <c r="I45" s="4">
        <v>0</v>
      </c>
      <c r="J45" s="4">
        <v>0</v>
      </c>
      <c r="K45" s="4">
        <v>0</v>
      </c>
      <c r="L45" s="4">
        <v>0</v>
      </c>
      <c r="M45" s="4">
        <v>0</v>
      </c>
      <c r="N45" s="4">
        <v>0</v>
      </c>
      <c r="O45" s="4">
        <v>0</v>
      </c>
      <c r="P45" s="4">
        <v>0</v>
      </c>
      <c r="Q45" s="91">
        <v>4</v>
      </c>
      <c r="R45" s="101">
        <v>0</v>
      </c>
      <c r="S45" s="101">
        <v>0</v>
      </c>
      <c r="T45" s="101">
        <v>0</v>
      </c>
      <c r="U45" s="101">
        <v>0</v>
      </c>
      <c r="V45" s="101">
        <v>0</v>
      </c>
      <c r="W45" s="101">
        <v>0</v>
      </c>
      <c r="X45" s="101">
        <v>0</v>
      </c>
      <c r="Y45" s="101">
        <v>0</v>
      </c>
      <c r="Z45" s="101" t="s">
        <v>553</v>
      </c>
      <c r="AA45" s="95">
        <v>918</v>
      </c>
      <c r="AB45" s="95" t="s">
        <v>646</v>
      </c>
      <c r="AC45" s="95">
        <v>11</v>
      </c>
      <c r="AD45" s="95" t="s">
        <v>646</v>
      </c>
      <c r="AE45" s="95">
        <v>1</v>
      </c>
      <c r="AF45" s="95">
        <v>2121564.4400000004</v>
      </c>
      <c r="AG45" s="96">
        <v>2.9718750394670395E-4</v>
      </c>
      <c r="AH45" s="95">
        <v>45</v>
      </c>
      <c r="AI45" s="95">
        <v>1.1243254047571458E-3</v>
      </c>
      <c r="AJ45" s="95">
        <v>81</v>
      </c>
      <c r="AK45" s="97">
        <v>0.55555555555555558</v>
      </c>
      <c r="AL45" s="95">
        <v>7955454.9299999997</v>
      </c>
      <c r="AM45" s="95">
        <v>0.2</v>
      </c>
      <c r="AN45" s="95" t="s">
        <v>644</v>
      </c>
      <c r="AO45" s="95" t="s">
        <v>487</v>
      </c>
    </row>
    <row r="46" spans="1:41" ht="17.649999999999999" customHeight="1">
      <c r="A46" s="3" t="s">
        <v>64</v>
      </c>
      <c r="B46" s="3" t="s">
        <v>69</v>
      </c>
      <c r="C46" s="3" t="s">
        <v>70</v>
      </c>
      <c r="D46" s="4">
        <v>50</v>
      </c>
      <c r="E46" s="4">
        <v>41</v>
      </c>
      <c r="F46" s="4">
        <v>1234</v>
      </c>
      <c r="G46" s="4">
        <v>1325</v>
      </c>
      <c r="H46" s="4">
        <v>69</v>
      </c>
      <c r="I46" s="4">
        <v>0</v>
      </c>
      <c r="J46" s="4">
        <v>0</v>
      </c>
      <c r="K46" s="4">
        <v>7</v>
      </c>
      <c r="L46" s="4">
        <v>7</v>
      </c>
      <c r="M46" s="4">
        <v>0</v>
      </c>
      <c r="N46" s="4">
        <v>0</v>
      </c>
      <c r="O46" s="4">
        <v>0</v>
      </c>
      <c r="P46" s="4">
        <v>0</v>
      </c>
      <c r="Q46" s="91">
        <v>27</v>
      </c>
      <c r="R46" s="101">
        <v>0</v>
      </c>
      <c r="S46" s="101">
        <v>2</v>
      </c>
      <c r="T46" s="101">
        <v>7</v>
      </c>
      <c r="U46" s="101">
        <v>0</v>
      </c>
      <c r="V46" s="101">
        <v>0</v>
      </c>
      <c r="W46" s="101">
        <v>0</v>
      </c>
      <c r="X46" s="101">
        <v>1</v>
      </c>
      <c r="Y46" s="101">
        <v>10</v>
      </c>
      <c r="Z46" s="101" t="s">
        <v>553</v>
      </c>
      <c r="AA46" s="95">
        <v>1282</v>
      </c>
      <c r="AB46" s="95" t="s">
        <v>647</v>
      </c>
      <c r="AC46" s="95">
        <v>109</v>
      </c>
      <c r="AD46" s="95" t="s">
        <v>647</v>
      </c>
      <c r="AE46" s="95">
        <v>3</v>
      </c>
      <c r="AF46" s="95">
        <v>4565350.4170000004</v>
      </c>
      <c r="AG46" s="96">
        <v>6.395116120395918E-4</v>
      </c>
      <c r="AH46" s="95">
        <v>87</v>
      </c>
      <c r="AI46" s="95">
        <v>2.1736957825304816E-3</v>
      </c>
      <c r="AJ46" s="95">
        <v>143</v>
      </c>
      <c r="AK46" s="97">
        <v>0.60839160839160844</v>
      </c>
      <c r="AL46" s="95">
        <v>11654550.949999999</v>
      </c>
      <c r="AM46" s="95">
        <v>2.15</v>
      </c>
      <c r="AN46" s="95" t="s">
        <v>488</v>
      </c>
      <c r="AO46" s="95">
        <v>2</v>
      </c>
    </row>
    <row r="47" spans="1:41" ht="17.649999999999999" customHeight="1">
      <c r="A47" s="3" t="s">
        <v>64</v>
      </c>
      <c r="B47" s="3" t="s">
        <v>67</v>
      </c>
      <c r="C47" s="3" t="s">
        <v>71</v>
      </c>
      <c r="D47" s="4">
        <v>67</v>
      </c>
      <c r="E47" s="4">
        <v>184</v>
      </c>
      <c r="F47" s="4">
        <v>2938</v>
      </c>
      <c r="G47" s="4">
        <v>3189</v>
      </c>
      <c r="H47" s="4">
        <v>40</v>
      </c>
      <c r="I47" s="4">
        <v>0</v>
      </c>
      <c r="J47" s="4">
        <v>1</v>
      </c>
      <c r="K47" s="4">
        <v>7</v>
      </c>
      <c r="L47" s="4">
        <v>8</v>
      </c>
      <c r="M47" s="4">
        <v>0</v>
      </c>
      <c r="N47" s="4">
        <v>0</v>
      </c>
      <c r="O47" s="4">
        <v>0</v>
      </c>
      <c r="P47" s="4">
        <v>0</v>
      </c>
      <c r="Q47" s="91">
        <v>37</v>
      </c>
      <c r="R47" s="101">
        <v>1</v>
      </c>
      <c r="S47" s="101">
        <v>3</v>
      </c>
      <c r="T47" s="101">
        <v>2</v>
      </c>
      <c r="U47" s="101">
        <v>0</v>
      </c>
      <c r="V47" s="101">
        <v>0</v>
      </c>
      <c r="W47" s="101">
        <v>0</v>
      </c>
      <c r="X47" s="101">
        <v>2</v>
      </c>
      <c r="Y47" s="101">
        <v>8</v>
      </c>
      <c r="Z47" s="101" t="s">
        <v>552</v>
      </c>
      <c r="AA47" s="95">
        <v>1323</v>
      </c>
      <c r="AB47" s="95" t="s">
        <v>646</v>
      </c>
      <c r="AC47" s="95">
        <v>215</v>
      </c>
      <c r="AD47" s="95" t="s">
        <v>646</v>
      </c>
      <c r="AE47" s="95">
        <v>1</v>
      </c>
      <c r="AF47" s="95">
        <v>7191044.1059999987</v>
      </c>
      <c r="AG47" s="96">
        <v>1.0073172458682407E-3</v>
      </c>
      <c r="AH47" s="95">
        <v>71</v>
      </c>
      <c r="AI47" s="95">
        <v>1.7739356386168299E-3</v>
      </c>
      <c r="AJ47" s="95">
        <v>131</v>
      </c>
      <c r="AK47" s="97">
        <v>0.5419847328244275</v>
      </c>
      <c r="AL47" s="95">
        <v>15562522</v>
      </c>
      <c r="AM47" s="95">
        <v>1.5</v>
      </c>
      <c r="AN47" s="95" t="s">
        <v>644</v>
      </c>
      <c r="AO47" s="95" t="s">
        <v>487</v>
      </c>
    </row>
    <row r="48" spans="1:41" ht="17.649999999999999" customHeight="1">
      <c r="A48" s="3" t="s">
        <v>64</v>
      </c>
      <c r="B48" s="3" t="s">
        <v>72</v>
      </c>
      <c r="C48" s="3" t="s">
        <v>73</v>
      </c>
      <c r="D48" s="4">
        <v>113</v>
      </c>
      <c r="E48" s="4">
        <v>102</v>
      </c>
      <c r="F48" s="4">
        <v>1325</v>
      </c>
      <c r="G48" s="4">
        <v>1540</v>
      </c>
      <c r="H48" s="4">
        <v>126</v>
      </c>
      <c r="I48" s="4">
        <v>0</v>
      </c>
      <c r="J48" s="4">
        <v>0</v>
      </c>
      <c r="K48" s="4">
        <v>9</v>
      </c>
      <c r="L48" s="4">
        <v>9</v>
      </c>
      <c r="M48" s="4">
        <v>0</v>
      </c>
      <c r="N48" s="4">
        <v>0</v>
      </c>
      <c r="O48" s="4">
        <v>0</v>
      </c>
      <c r="P48" s="4">
        <v>0</v>
      </c>
      <c r="Q48" s="91">
        <v>51</v>
      </c>
      <c r="R48" s="101">
        <v>6</v>
      </c>
      <c r="S48" s="101">
        <v>13</v>
      </c>
      <c r="T48" s="101">
        <v>4</v>
      </c>
      <c r="U48" s="101">
        <v>0</v>
      </c>
      <c r="V48" s="101">
        <v>0</v>
      </c>
      <c r="W48" s="101">
        <v>0</v>
      </c>
      <c r="X48" s="101">
        <v>2</v>
      </c>
      <c r="Y48" s="101">
        <v>25</v>
      </c>
      <c r="Z48" s="101" t="s">
        <v>552</v>
      </c>
      <c r="AA48" s="95">
        <v>1235</v>
      </c>
      <c r="AB48" s="95" t="s">
        <v>647</v>
      </c>
      <c r="AC48" s="95">
        <v>79</v>
      </c>
      <c r="AD48" s="95" t="s">
        <v>646</v>
      </c>
      <c r="AE48" s="95">
        <v>1</v>
      </c>
      <c r="AF48" s="95">
        <v>12925224.932999998</v>
      </c>
      <c r="AG48" s="96">
        <v>1.8105579370419559E-3</v>
      </c>
      <c r="AH48" s="95">
        <v>175</v>
      </c>
      <c r="AI48" s="95">
        <v>4.3723765740555668E-3</v>
      </c>
      <c r="AJ48" s="95">
        <v>288</v>
      </c>
      <c r="AK48" s="97">
        <v>0.60763888888888884</v>
      </c>
      <c r="AL48" s="95">
        <v>25443420.370000001</v>
      </c>
      <c r="AM48" s="95">
        <v>1</v>
      </c>
      <c r="AN48" s="95" t="s">
        <v>644</v>
      </c>
      <c r="AO48" s="95" t="s">
        <v>489</v>
      </c>
    </row>
    <row r="49" spans="1:41" ht="17.649999999999999" customHeight="1">
      <c r="A49" s="3" t="s">
        <v>64</v>
      </c>
      <c r="B49" s="3" t="s">
        <v>67</v>
      </c>
      <c r="C49" s="3" t="s">
        <v>74</v>
      </c>
      <c r="D49" s="4">
        <v>12</v>
      </c>
      <c r="E49" s="4">
        <v>27</v>
      </c>
      <c r="F49" s="4">
        <v>479</v>
      </c>
      <c r="G49" s="4">
        <v>518</v>
      </c>
      <c r="H49" s="4">
        <v>12</v>
      </c>
      <c r="I49" s="4">
        <v>0</v>
      </c>
      <c r="J49" s="4">
        <v>1</v>
      </c>
      <c r="K49" s="4">
        <v>2</v>
      </c>
      <c r="L49" s="4">
        <v>3</v>
      </c>
      <c r="M49" s="4">
        <v>0</v>
      </c>
      <c r="N49" s="4">
        <v>0</v>
      </c>
      <c r="O49" s="4">
        <v>0</v>
      </c>
      <c r="P49" s="4">
        <v>0</v>
      </c>
      <c r="Q49" s="91">
        <v>13</v>
      </c>
      <c r="R49" s="101">
        <v>2</v>
      </c>
      <c r="S49" s="101">
        <v>1</v>
      </c>
      <c r="T49" s="101">
        <v>0</v>
      </c>
      <c r="U49" s="101">
        <v>0</v>
      </c>
      <c r="V49" s="101">
        <v>0</v>
      </c>
      <c r="W49" s="101">
        <v>0</v>
      </c>
      <c r="X49" s="101">
        <v>0</v>
      </c>
      <c r="Y49" s="101">
        <v>3</v>
      </c>
      <c r="Z49" s="101" t="s">
        <v>552</v>
      </c>
      <c r="AA49" s="95">
        <v>1008</v>
      </c>
      <c r="AB49" s="95" t="s">
        <v>647</v>
      </c>
      <c r="AC49" s="95">
        <v>28</v>
      </c>
      <c r="AD49" s="95" t="s">
        <v>646</v>
      </c>
      <c r="AE49" s="95" t="s">
        <v>475</v>
      </c>
      <c r="AF49" s="95">
        <v>106888.178</v>
      </c>
      <c r="AG49" s="96">
        <v>1.4972833359344479E-5</v>
      </c>
      <c r="AH49" s="95">
        <v>13</v>
      </c>
      <c r="AI49" s="95">
        <v>3.2480511692984212E-4</v>
      </c>
      <c r="AJ49" s="95">
        <v>23</v>
      </c>
      <c r="AK49" s="97">
        <v>0.56521739130434778</v>
      </c>
      <c r="AL49" s="95">
        <v>302966</v>
      </c>
      <c r="AM49" s="95">
        <v>0.8</v>
      </c>
      <c r="AN49" s="95" t="s">
        <v>485</v>
      </c>
      <c r="AO49" s="95" t="s">
        <v>487</v>
      </c>
    </row>
    <row r="50" spans="1:41" ht="17.649999999999999" customHeight="1">
      <c r="A50" s="3" t="s">
        <v>64</v>
      </c>
      <c r="B50" s="3" t="s">
        <v>72</v>
      </c>
      <c r="C50" s="3" t="s">
        <v>75</v>
      </c>
      <c r="D50" s="4">
        <v>50</v>
      </c>
      <c r="E50" s="4">
        <v>78</v>
      </c>
      <c r="F50" s="4">
        <v>852</v>
      </c>
      <c r="G50" s="4">
        <v>980</v>
      </c>
      <c r="H50" s="4">
        <v>21</v>
      </c>
      <c r="I50" s="4">
        <v>0</v>
      </c>
      <c r="J50" s="4">
        <v>3</v>
      </c>
      <c r="K50" s="4">
        <v>1</v>
      </c>
      <c r="L50" s="4">
        <v>4</v>
      </c>
      <c r="M50" s="4">
        <v>0</v>
      </c>
      <c r="N50" s="4">
        <v>0</v>
      </c>
      <c r="O50" s="4">
        <v>0</v>
      </c>
      <c r="P50" s="4">
        <v>0</v>
      </c>
      <c r="Q50" s="91">
        <v>21</v>
      </c>
      <c r="R50" s="101">
        <v>3</v>
      </c>
      <c r="S50" s="101">
        <v>7</v>
      </c>
      <c r="T50" s="101">
        <v>2</v>
      </c>
      <c r="U50" s="101">
        <v>0</v>
      </c>
      <c r="V50" s="101">
        <v>0</v>
      </c>
      <c r="W50" s="101">
        <v>0</v>
      </c>
      <c r="X50" s="101">
        <v>0</v>
      </c>
      <c r="Y50" s="101">
        <v>12</v>
      </c>
      <c r="Z50" s="101" t="s">
        <v>552</v>
      </c>
      <c r="AA50" s="95">
        <v>1053</v>
      </c>
      <c r="AB50" s="95" t="s">
        <v>647</v>
      </c>
      <c r="AC50" s="95">
        <v>62</v>
      </c>
      <c r="AD50" s="95" t="s">
        <v>647</v>
      </c>
      <c r="AE50" s="95" t="s">
        <v>475</v>
      </c>
      <c r="AF50" s="95">
        <v>6755118.8377999989</v>
      </c>
      <c r="AG50" s="96">
        <v>9.4625308966299468E-4</v>
      </c>
      <c r="AH50" s="95">
        <v>84</v>
      </c>
      <c r="AI50" s="95">
        <v>2.0987407555466721E-3</v>
      </c>
      <c r="AJ50" s="95">
        <v>162</v>
      </c>
      <c r="AK50" s="97">
        <v>0.51851851851851849</v>
      </c>
      <c r="AL50" s="95">
        <v>13036370.789999999</v>
      </c>
      <c r="AM50" s="95">
        <v>1</v>
      </c>
      <c r="AN50" s="95" t="s">
        <v>488</v>
      </c>
      <c r="AO50" s="95" t="s">
        <v>489</v>
      </c>
    </row>
    <row r="51" spans="1:41" ht="17.649999999999999" customHeight="1">
      <c r="A51" s="3" t="s">
        <v>64</v>
      </c>
      <c r="B51" s="3" t="s">
        <v>76</v>
      </c>
      <c r="C51" s="3" t="s">
        <v>77</v>
      </c>
      <c r="D51" s="4">
        <v>4</v>
      </c>
      <c r="E51" s="4">
        <v>11</v>
      </c>
      <c r="F51" s="4">
        <v>243</v>
      </c>
      <c r="G51" s="4">
        <v>258</v>
      </c>
      <c r="H51" s="4">
        <v>8</v>
      </c>
      <c r="I51" s="4">
        <v>0</v>
      </c>
      <c r="J51" s="4">
        <v>0</v>
      </c>
      <c r="K51" s="4">
        <v>1</v>
      </c>
      <c r="L51" s="4">
        <v>1</v>
      </c>
      <c r="M51" s="4">
        <v>0</v>
      </c>
      <c r="N51" s="4">
        <v>0</v>
      </c>
      <c r="O51" s="4">
        <v>0</v>
      </c>
      <c r="P51" s="4">
        <v>0</v>
      </c>
      <c r="Q51" s="91">
        <v>6</v>
      </c>
      <c r="R51" s="101">
        <v>0</v>
      </c>
      <c r="S51" s="101">
        <v>0</v>
      </c>
      <c r="T51" s="101">
        <v>0</v>
      </c>
      <c r="U51" s="101">
        <v>0</v>
      </c>
      <c r="V51" s="101">
        <v>0</v>
      </c>
      <c r="W51" s="101">
        <v>0</v>
      </c>
      <c r="X51" s="101">
        <v>2</v>
      </c>
      <c r="Y51" s="101">
        <v>2</v>
      </c>
      <c r="Z51" s="101" t="s">
        <v>552</v>
      </c>
      <c r="AA51" s="95">
        <v>766</v>
      </c>
      <c r="AB51" s="95" t="s">
        <v>647</v>
      </c>
      <c r="AC51" s="95">
        <v>16</v>
      </c>
      <c r="AD51" s="95" t="s">
        <v>646</v>
      </c>
      <c r="AE51" s="95" t="s">
        <v>475</v>
      </c>
      <c r="AF51" s="95">
        <v>2541509.7650000001</v>
      </c>
      <c r="AG51" s="96">
        <v>3.5601319906951496E-4</v>
      </c>
      <c r="AH51" s="95">
        <v>13</v>
      </c>
      <c r="AI51" s="95">
        <v>3.2480511692984212E-4</v>
      </c>
      <c r="AJ51" s="95">
        <v>26</v>
      </c>
      <c r="AK51" s="97">
        <v>0.5</v>
      </c>
      <c r="AL51" s="95">
        <v>4452147.66</v>
      </c>
      <c r="AM51" s="95">
        <v>0.1</v>
      </c>
      <c r="AN51" s="95" t="s">
        <v>488</v>
      </c>
      <c r="AO51" s="95" t="s">
        <v>490</v>
      </c>
    </row>
    <row r="52" spans="1:41" ht="17.649999999999999" customHeight="1">
      <c r="A52" s="3" t="s">
        <v>64</v>
      </c>
      <c r="B52" s="3" t="s">
        <v>78</v>
      </c>
      <c r="C52" s="3" t="s">
        <v>79</v>
      </c>
      <c r="D52" s="4">
        <v>67</v>
      </c>
      <c r="E52" s="4">
        <v>48</v>
      </c>
      <c r="F52" s="4">
        <v>707</v>
      </c>
      <c r="G52" s="4">
        <v>822</v>
      </c>
      <c r="H52" s="4">
        <v>5</v>
      </c>
      <c r="I52" s="4">
        <v>0</v>
      </c>
      <c r="J52" s="4">
        <v>5</v>
      </c>
      <c r="K52" s="4">
        <v>7</v>
      </c>
      <c r="L52" s="4">
        <v>12</v>
      </c>
      <c r="M52" s="4">
        <v>0</v>
      </c>
      <c r="N52" s="4">
        <v>0</v>
      </c>
      <c r="O52" s="4">
        <v>0</v>
      </c>
      <c r="P52" s="4">
        <v>0</v>
      </c>
      <c r="Q52" s="91">
        <v>12</v>
      </c>
      <c r="R52" s="101">
        <v>0</v>
      </c>
      <c r="S52" s="101">
        <v>2</v>
      </c>
      <c r="T52" s="101">
        <v>1</v>
      </c>
      <c r="U52" s="101">
        <v>0</v>
      </c>
      <c r="V52" s="101">
        <v>0</v>
      </c>
      <c r="W52" s="101">
        <v>0</v>
      </c>
      <c r="X52" s="101">
        <v>0</v>
      </c>
      <c r="Y52" s="101">
        <v>3</v>
      </c>
      <c r="Z52" s="101" t="s">
        <v>553</v>
      </c>
      <c r="AA52" s="95">
        <v>1436</v>
      </c>
      <c r="AB52" s="95" t="s">
        <v>647</v>
      </c>
      <c r="AC52" s="95">
        <v>122</v>
      </c>
      <c r="AD52" s="95" t="s">
        <v>647</v>
      </c>
      <c r="AE52" s="95">
        <v>11</v>
      </c>
      <c r="AF52" s="95">
        <v>52056021.620999992</v>
      </c>
      <c r="AG52" s="96">
        <v>7.2919770143492031E-3</v>
      </c>
      <c r="AH52" s="95">
        <v>155</v>
      </c>
      <c r="AI52" s="95">
        <v>3.872676394163502E-3</v>
      </c>
      <c r="AJ52" s="95">
        <v>237</v>
      </c>
      <c r="AK52" s="97">
        <v>0.65400843881856541</v>
      </c>
      <c r="AL52" s="95">
        <v>118931379.69</v>
      </c>
      <c r="AM52" s="95">
        <v>3.2</v>
      </c>
      <c r="AN52" s="95" t="s">
        <v>644</v>
      </c>
      <c r="AO52" s="95" t="s">
        <v>491</v>
      </c>
    </row>
    <row r="53" spans="1:41" ht="17.649999999999999" customHeight="1">
      <c r="A53" s="3" t="s">
        <v>64</v>
      </c>
      <c r="B53" s="3" t="s">
        <v>67</v>
      </c>
      <c r="C53" s="3" t="s">
        <v>80</v>
      </c>
      <c r="D53" s="4">
        <v>3</v>
      </c>
      <c r="E53" s="4">
        <v>3</v>
      </c>
      <c r="F53" s="4">
        <v>28</v>
      </c>
      <c r="G53" s="4">
        <v>34</v>
      </c>
      <c r="H53" s="4">
        <v>7</v>
      </c>
      <c r="I53" s="4">
        <v>0</v>
      </c>
      <c r="J53" s="4">
        <v>0</v>
      </c>
      <c r="K53" s="4">
        <v>0</v>
      </c>
      <c r="L53" s="4">
        <v>0</v>
      </c>
      <c r="M53" s="4">
        <v>0</v>
      </c>
      <c r="N53" s="4">
        <v>0</v>
      </c>
      <c r="O53" s="4">
        <v>0</v>
      </c>
      <c r="P53" s="4">
        <v>0</v>
      </c>
      <c r="Q53" s="91">
        <v>2</v>
      </c>
      <c r="R53" s="101">
        <v>0</v>
      </c>
      <c r="S53" s="101">
        <v>0</v>
      </c>
      <c r="T53" s="101">
        <v>0</v>
      </c>
      <c r="U53" s="101">
        <v>0</v>
      </c>
      <c r="V53" s="101">
        <v>0</v>
      </c>
      <c r="W53" s="101">
        <v>0</v>
      </c>
      <c r="X53" s="101">
        <v>0</v>
      </c>
      <c r="Y53" s="101">
        <v>0</v>
      </c>
      <c r="Z53" s="101" t="s">
        <v>553</v>
      </c>
      <c r="AA53" s="95">
        <v>567</v>
      </c>
      <c r="AB53" s="95" t="s">
        <v>647</v>
      </c>
      <c r="AC53" s="95">
        <v>3</v>
      </c>
      <c r="AD53" s="95" t="s">
        <v>646</v>
      </c>
      <c r="AE53" s="95" t="s">
        <v>475</v>
      </c>
      <c r="AF53" s="95">
        <v>435964</v>
      </c>
      <c r="AG53" s="96">
        <v>6.1069581733101083E-5</v>
      </c>
      <c r="AH53" s="95">
        <v>20</v>
      </c>
      <c r="AI53" s="95">
        <v>4.9970017989206473E-4</v>
      </c>
      <c r="AJ53" s="95">
        <v>30</v>
      </c>
      <c r="AK53" s="97">
        <v>0.66666666666666663</v>
      </c>
      <c r="AL53" s="95">
        <v>5615014</v>
      </c>
      <c r="AM53" s="95">
        <v>0</v>
      </c>
      <c r="AN53" s="95" t="s">
        <v>644</v>
      </c>
      <c r="AO53" s="95" t="s">
        <v>492</v>
      </c>
    </row>
    <row r="54" spans="1:41" ht="17.649999999999999" customHeight="1">
      <c r="A54" s="3" t="s">
        <v>64</v>
      </c>
      <c r="B54" s="3" t="s">
        <v>81</v>
      </c>
      <c r="C54" s="3" t="s">
        <v>81</v>
      </c>
      <c r="D54" s="4">
        <v>63</v>
      </c>
      <c r="E54" s="4">
        <v>100</v>
      </c>
      <c r="F54" s="4">
        <v>1744</v>
      </c>
      <c r="G54" s="4">
        <v>1907</v>
      </c>
      <c r="H54" s="4">
        <v>81</v>
      </c>
      <c r="I54" s="4">
        <v>2</v>
      </c>
      <c r="J54" s="4">
        <v>3</v>
      </c>
      <c r="K54" s="4">
        <v>7</v>
      </c>
      <c r="L54" s="4">
        <v>12</v>
      </c>
      <c r="M54" s="4">
        <v>0</v>
      </c>
      <c r="N54" s="4">
        <v>0</v>
      </c>
      <c r="O54" s="4">
        <v>0</v>
      </c>
      <c r="P54" s="4">
        <v>0</v>
      </c>
      <c r="Q54" s="91">
        <v>61</v>
      </c>
      <c r="R54" s="101">
        <v>2</v>
      </c>
      <c r="S54" s="101">
        <v>4</v>
      </c>
      <c r="T54" s="101">
        <v>5</v>
      </c>
      <c r="U54" s="101">
        <v>0</v>
      </c>
      <c r="V54" s="101">
        <v>0</v>
      </c>
      <c r="W54" s="101">
        <v>0</v>
      </c>
      <c r="X54" s="101">
        <v>0</v>
      </c>
      <c r="Y54" s="101">
        <v>11</v>
      </c>
      <c r="Z54" s="101" t="s">
        <v>552</v>
      </c>
      <c r="AA54" s="95">
        <v>2106</v>
      </c>
      <c r="AB54" s="95" t="s">
        <v>647</v>
      </c>
      <c r="AC54" s="95">
        <v>112</v>
      </c>
      <c r="AD54" s="95" t="s">
        <v>646</v>
      </c>
      <c r="AE54" s="95">
        <v>13</v>
      </c>
      <c r="AF54" s="95">
        <v>18326712.487999994</v>
      </c>
      <c r="AG54" s="96">
        <v>2.5671951495650097E-3</v>
      </c>
      <c r="AH54" s="95">
        <v>147</v>
      </c>
      <c r="AI54" s="95">
        <v>3.6727963222066761E-3</v>
      </c>
      <c r="AJ54" s="95">
        <v>232</v>
      </c>
      <c r="AK54" s="97">
        <v>0.63362068965517238</v>
      </c>
      <c r="AL54" s="95">
        <v>40359957.419999994</v>
      </c>
      <c r="AM54" s="95">
        <v>3</v>
      </c>
      <c r="AN54" s="95" t="s">
        <v>644</v>
      </c>
      <c r="AO54" s="95">
        <v>4.8</v>
      </c>
    </row>
    <row r="55" spans="1:41" ht="17.649999999999999" customHeight="1">
      <c r="A55" s="3" t="s">
        <v>64</v>
      </c>
      <c r="B55" s="3" t="s">
        <v>67</v>
      </c>
      <c r="C55" s="3" t="s">
        <v>82</v>
      </c>
      <c r="D55" s="4">
        <v>21</v>
      </c>
      <c r="E55" s="4">
        <v>43</v>
      </c>
      <c r="F55" s="4">
        <v>941</v>
      </c>
      <c r="G55" s="4">
        <v>1005</v>
      </c>
      <c r="H55" s="4">
        <v>18</v>
      </c>
      <c r="I55" s="4">
        <v>0</v>
      </c>
      <c r="J55" s="4">
        <v>1</v>
      </c>
      <c r="K55" s="4">
        <v>5</v>
      </c>
      <c r="L55" s="4">
        <v>6</v>
      </c>
      <c r="M55" s="4">
        <v>0</v>
      </c>
      <c r="N55" s="4">
        <v>0</v>
      </c>
      <c r="O55" s="4">
        <v>0</v>
      </c>
      <c r="P55" s="4">
        <v>0</v>
      </c>
      <c r="Q55" s="91">
        <v>25</v>
      </c>
      <c r="R55" s="101">
        <v>0</v>
      </c>
      <c r="S55" s="101">
        <v>1</v>
      </c>
      <c r="T55" s="101">
        <v>0</v>
      </c>
      <c r="U55" s="101">
        <v>0</v>
      </c>
      <c r="V55" s="101">
        <v>0</v>
      </c>
      <c r="W55" s="101">
        <v>0</v>
      </c>
      <c r="X55" s="101">
        <v>3</v>
      </c>
      <c r="Y55" s="101">
        <v>4</v>
      </c>
      <c r="Z55" s="101" t="s">
        <v>553</v>
      </c>
      <c r="AA55" s="95">
        <v>1744</v>
      </c>
      <c r="AB55" s="95" t="s">
        <v>647</v>
      </c>
      <c r="AC55" s="95">
        <v>74</v>
      </c>
      <c r="AD55" s="95" t="s">
        <v>647</v>
      </c>
      <c r="AE55" s="95">
        <v>2</v>
      </c>
      <c r="AF55" s="95">
        <v>8353898.7810000004</v>
      </c>
      <c r="AG55" s="96">
        <v>1.170209247544139E-3</v>
      </c>
      <c r="AH55" s="95">
        <v>79</v>
      </c>
      <c r="AI55" s="95">
        <v>1.9738157105736558E-3</v>
      </c>
      <c r="AJ55" s="95">
        <v>127</v>
      </c>
      <c r="AK55" s="97">
        <v>0.62204724409448819</v>
      </c>
      <c r="AL55" s="95">
        <v>31466099.75</v>
      </c>
      <c r="AM55" s="95">
        <v>0.9</v>
      </c>
      <c r="AN55" s="95" t="s">
        <v>644</v>
      </c>
      <c r="AO55" s="95" t="s">
        <v>487</v>
      </c>
    </row>
    <row r="56" spans="1:41" ht="17.649999999999999" customHeight="1">
      <c r="A56" s="3" t="s">
        <v>64</v>
      </c>
      <c r="B56" s="3" t="s">
        <v>83</v>
      </c>
      <c r="C56" s="3" t="s">
        <v>84</v>
      </c>
      <c r="D56" s="4">
        <v>68</v>
      </c>
      <c r="E56" s="4">
        <v>43</v>
      </c>
      <c r="F56" s="4">
        <v>827</v>
      </c>
      <c r="G56" s="4">
        <v>938</v>
      </c>
      <c r="H56" s="4">
        <v>68</v>
      </c>
      <c r="I56" s="4">
        <v>0</v>
      </c>
      <c r="J56" s="4">
        <v>3</v>
      </c>
      <c r="K56" s="4">
        <v>1</v>
      </c>
      <c r="L56" s="4">
        <v>4</v>
      </c>
      <c r="M56" s="4">
        <v>0</v>
      </c>
      <c r="N56" s="4">
        <v>0</v>
      </c>
      <c r="O56" s="4">
        <v>0</v>
      </c>
      <c r="P56" s="4">
        <v>0</v>
      </c>
      <c r="Q56" s="91">
        <v>29</v>
      </c>
      <c r="R56" s="101">
        <v>4</v>
      </c>
      <c r="S56" s="101">
        <v>0</v>
      </c>
      <c r="T56" s="101">
        <v>20</v>
      </c>
      <c r="U56" s="101">
        <v>0</v>
      </c>
      <c r="V56" s="101">
        <v>0</v>
      </c>
      <c r="W56" s="101">
        <v>0</v>
      </c>
      <c r="X56" s="101">
        <v>0</v>
      </c>
      <c r="Y56" s="101">
        <v>24</v>
      </c>
      <c r="Z56" s="101" t="s">
        <v>553</v>
      </c>
      <c r="AA56" s="95">
        <v>935</v>
      </c>
      <c r="AB56" s="95" t="s">
        <v>647</v>
      </c>
      <c r="AC56" s="95">
        <v>49</v>
      </c>
      <c r="AD56" s="95" t="s">
        <v>647</v>
      </c>
      <c r="AE56" s="95">
        <v>3</v>
      </c>
      <c r="AF56" s="95">
        <v>20610760.305000003</v>
      </c>
      <c r="AG56" s="96">
        <v>2.8871432297794151E-3</v>
      </c>
      <c r="AH56" s="95">
        <v>108</v>
      </c>
      <c r="AI56" s="95">
        <v>2.6983809714171496E-3</v>
      </c>
      <c r="AJ56" s="95">
        <v>162</v>
      </c>
      <c r="AK56" s="97">
        <v>0.66666666666666663</v>
      </c>
      <c r="AL56" s="95">
        <v>25797423.949999999</v>
      </c>
      <c r="AM56" s="95">
        <v>2</v>
      </c>
      <c r="AN56" s="95" t="s">
        <v>485</v>
      </c>
      <c r="AO56" s="95">
        <v>1.2</v>
      </c>
    </row>
    <row r="57" spans="1:41" ht="17.649999999999999" customHeight="1">
      <c r="A57" s="3" t="s">
        <v>64</v>
      </c>
      <c r="B57" s="3" t="s">
        <v>67</v>
      </c>
      <c r="C57" s="3" t="s">
        <v>85</v>
      </c>
      <c r="D57" s="4">
        <v>41</v>
      </c>
      <c r="E57" s="4">
        <v>103</v>
      </c>
      <c r="F57" s="4">
        <v>1415</v>
      </c>
      <c r="G57" s="4">
        <v>1559</v>
      </c>
      <c r="H57" s="4">
        <v>45</v>
      </c>
      <c r="I57" s="4">
        <v>0</v>
      </c>
      <c r="J57" s="4">
        <v>0</v>
      </c>
      <c r="K57" s="4">
        <v>4</v>
      </c>
      <c r="L57" s="4">
        <v>4</v>
      </c>
      <c r="M57" s="4">
        <v>0</v>
      </c>
      <c r="N57" s="4">
        <v>0</v>
      </c>
      <c r="O57" s="4">
        <v>0</v>
      </c>
      <c r="P57" s="4">
        <v>0</v>
      </c>
      <c r="Q57" s="91">
        <v>22</v>
      </c>
      <c r="R57" s="101">
        <v>2</v>
      </c>
      <c r="S57" s="101">
        <v>1</v>
      </c>
      <c r="T57" s="101">
        <v>3</v>
      </c>
      <c r="U57" s="101">
        <v>0</v>
      </c>
      <c r="V57" s="101">
        <v>0</v>
      </c>
      <c r="W57" s="101">
        <v>0</v>
      </c>
      <c r="X57" s="101">
        <v>3</v>
      </c>
      <c r="Y57" s="101">
        <v>9</v>
      </c>
      <c r="Z57" s="101" t="s">
        <v>552</v>
      </c>
      <c r="AA57" s="95">
        <v>1470</v>
      </c>
      <c r="AB57" s="95" t="s">
        <v>647</v>
      </c>
      <c r="AC57" s="95">
        <v>96</v>
      </c>
      <c r="AD57" s="95" t="s">
        <v>647</v>
      </c>
      <c r="AE57" s="95">
        <v>7</v>
      </c>
      <c r="AF57" s="95">
        <v>9572536.9215999991</v>
      </c>
      <c r="AG57" s="96">
        <v>1.3409153644034345E-3</v>
      </c>
      <c r="AH57" s="95">
        <v>98</v>
      </c>
      <c r="AI57" s="95">
        <v>2.4485308814711174E-3</v>
      </c>
      <c r="AJ57" s="95">
        <v>160</v>
      </c>
      <c r="AK57" s="97">
        <v>0.61250000000000004</v>
      </c>
      <c r="AL57" s="95">
        <v>33737393.600000001</v>
      </c>
      <c r="AM57" s="95">
        <v>3</v>
      </c>
      <c r="AN57" s="95" t="s">
        <v>644</v>
      </c>
      <c r="AO57" s="95" t="s">
        <v>493</v>
      </c>
    </row>
    <row r="58" spans="1:41" ht="17.649999999999999" customHeight="1">
      <c r="A58" s="3" t="s">
        <v>64</v>
      </c>
      <c r="B58" s="3" t="s">
        <v>76</v>
      </c>
      <c r="C58" s="3" t="s">
        <v>86</v>
      </c>
      <c r="D58" s="4">
        <v>12</v>
      </c>
      <c r="E58" s="4">
        <v>57</v>
      </c>
      <c r="F58" s="4">
        <v>834</v>
      </c>
      <c r="G58" s="4">
        <v>903</v>
      </c>
      <c r="H58" s="4">
        <v>32</v>
      </c>
      <c r="I58" s="4">
        <v>0</v>
      </c>
      <c r="J58" s="4">
        <v>1</v>
      </c>
      <c r="K58" s="4">
        <v>3</v>
      </c>
      <c r="L58" s="4">
        <v>4</v>
      </c>
      <c r="M58" s="4">
        <v>0</v>
      </c>
      <c r="N58" s="4">
        <v>0</v>
      </c>
      <c r="O58" s="4">
        <v>0</v>
      </c>
      <c r="P58" s="4">
        <v>0</v>
      </c>
      <c r="Q58" s="91">
        <v>25</v>
      </c>
      <c r="R58" s="101">
        <v>0</v>
      </c>
      <c r="S58" s="101">
        <v>0</v>
      </c>
      <c r="T58" s="101">
        <v>0</v>
      </c>
      <c r="U58" s="101">
        <v>1</v>
      </c>
      <c r="V58" s="101">
        <v>0</v>
      </c>
      <c r="W58" s="101">
        <v>0</v>
      </c>
      <c r="X58" s="101">
        <v>0</v>
      </c>
      <c r="Y58" s="101">
        <v>1</v>
      </c>
      <c r="Z58" s="101" t="s">
        <v>553</v>
      </c>
      <c r="AA58" s="95">
        <v>1529</v>
      </c>
      <c r="AB58" s="95" t="s">
        <v>647</v>
      </c>
      <c r="AC58" s="95">
        <v>132</v>
      </c>
      <c r="AD58" s="95" t="s">
        <v>647</v>
      </c>
      <c r="AE58" s="95">
        <v>12</v>
      </c>
      <c r="AF58" s="95">
        <v>16736459.27</v>
      </c>
      <c r="AG58" s="96">
        <v>2.3444334103549427E-3</v>
      </c>
      <c r="AH58" s="95">
        <v>41</v>
      </c>
      <c r="AI58" s="95">
        <v>1.0243853687787329E-3</v>
      </c>
      <c r="AJ58" s="95">
        <v>72</v>
      </c>
      <c r="AK58" s="97">
        <v>0.56944444444444442</v>
      </c>
      <c r="AL58" s="95">
        <v>25309181</v>
      </c>
      <c r="AM58" s="95">
        <v>1.8</v>
      </c>
      <c r="AN58" s="95" t="s">
        <v>488</v>
      </c>
      <c r="AO58" s="95" t="s">
        <v>494</v>
      </c>
    </row>
    <row r="59" spans="1:41" ht="17.649999999999999" customHeight="1">
      <c r="A59" s="3" t="s">
        <v>64</v>
      </c>
      <c r="B59" s="3" t="s">
        <v>78</v>
      </c>
      <c r="C59" s="3" t="s">
        <v>87</v>
      </c>
      <c r="D59" s="4">
        <v>48</v>
      </c>
      <c r="E59" s="4">
        <v>55</v>
      </c>
      <c r="F59" s="4">
        <v>870</v>
      </c>
      <c r="G59" s="4">
        <v>973</v>
      </c>
      <c r="H59" s="4">
        <v>50</v>
      </c>
      <c r="I59" s="4">
        <v>0</v>
      </c>
      <c r="J59" s="4">
        <v>1</v>
      </c>
      <c r="K59" s="4">
        <v>3</v>
      </c>
      <c r="L59" s="4">
        <v>4</v>
      </c>
      <c r="M59" s="4">
        <v>0</v>
      </c>
      <c r="N59" s="4">
        <v>0</v>
      </c>
      <c r="O59" s="4">
        <v>0</v>
      </c>
      <c r="P59" s="4">
        <v>0</v>
      </c>
      <c r="Q59" s="91">
        <v>28</v>
      </c>
      <c r="R59" s="101">
        <v>0</v>
      </c>
      <c r="S59" s="101">
        <v>0</v>
      </c>
      <c r="T59" s="101">
        <v>16</v>
      </c>
      <c r="U59" s="101">
        <v>0</v>
      </c>
      <c r="V59" s="101">
        <v>0</v>
      </c>
      <c r="W59" s="101">
        <v>0</v>
      </c>
      <c r="X59" s="101">
        <v>0</v>
      </c>
      <c r="Y59" s="101">
        <v>16</v>
      </c>
      <c r="Z59" s="101" t="s">
        <v>552</v>
      </c>
      <c r="AA59" s="95">
        <v>935</v>
      </c>
      <c r="AB59" s="95" t="s">
        <v>647</v>
      </c>
      <c r="AC59" s="95">
        <v>48</v>
      </c>
      <c r="AD59" s="95" t="s">
        <v>646</v>
      </c>
      <c r="AE59" s="95">
        <v>4</v>
      </c>
      <c r="AF59" s="95">
        <v>5620307.7050000001</v>
      </c>
      <c r="AG59" s="96">
        <v>7.8728941095061809E-4</v>
      </c>
      <c r="AH59" s="95">
        <v>82</v>
      </c>
      <c r="AI59" s="95">
        <v>2.0487707375574657E-3</v>
      </c>
      <c r="AJ59" s="95">
        <v>130</v>
      </c>
      <c r="AK59" s="97">
        <v>0.63076923076923075</v>
      </c>
      <c r="AL59" s="95">
        <v>9620894.2999999989</v>
      </c>
      <c r="AM59" s="95">
        <v>1</v>
      </c>
      <c r="AN59" s="95" t="s">
        <v>644</v>
      </c>
      <c r="AO59" s="95" t="s">
        <v>491</v>
      </c>
    </row>
    <row r="60" spans="1:41" ht="17.649999999999999" customHeight="1">
      <c r="A60" s="3" t="s">
        <v>64</v>
      </c>
      <c r="B60" s="3" t="s">
        <v>76</v>
      </c>
      <c r="C60" s="3" t="s">
        <v>88</v>
      </c>
      <c r="D60" s="4">
        <v>40</v>
      </c>
      <c r="E60" s="4">
        <v>201</v>
      </c>
      <c r="F60" s="4">
        <v>2777</v>
      </c>
      <c r="G60" s="4">
        <v>3018</v>
      </c>
      <c r="H60" s="4">
        <v>45</v>
      </c>
      <c r="I60" s="4">
        <v>0</v>
      </c>
      <c r="J60" s="4">
        <v>5</v>
      </c>
      <c r="K60" s="4">
        <v>11</v>
      </c>
      <c r="L60" s="4">
        <v>16</v>
      </c>
      <c r="M60" s="4">
        <v>0</v>
      </c>
      <c r="N60" s="4">
        <v>0</v>
      </c>
      <c r="O60" s="4">
        <v>0</v>
      </c>
      <c r="P60" s="4">
        <v>0</v>
      </c>
      <c r="Q60" s="91">
        <v>42</v>
      </c>
      <c r="R60" s="101">
        <v>2</v>
      </c>
      <c r="S60" s="101">
        <v>2</v>
      </c>
      <c r="T60" s="101">
        <v>3</v>
      </c>
      <c r="U60" s="101">
        <v>0</v>
      </c>
      <c r="V60" s="101">
        <v>0</v>
      </c>
      <c r="W60" s="101">
        <v>0</v>
      </c>
      <c r="X60" s="101">
        <v>0</v>
      </c>
      <c r="Y60" s="101">
        <v>7</v>
      </c>
      <c r="Z60" s="101" t="s">
        <v>552</v>
      </c>
      <c r="AA60" s="95">
        <v>1915</v>
      </c>
      <c r="AB60" s="95" t="s">
        <v>647</v>
      </c>
      <c r="AC60" s="95">
        <v>228</v>
      </c>
      <c r="AD60" s="95" t="s">
        <v>646</v>
      </c>
      <c r="AE60" s="95">
        <v>22</v>
      </c>
      <c r="AF60" s="95">
        <v>5912692.129999999</v>
      </c>
      <c r="AG60" s="96">
        <v>8.2824644992636649E-4</v>
      </c>
      <c r="AH60" s="95">
        <v>91</v>
      </c>
      <c r="AI60" s="95">
        <v>2.2736358185088948E-3</v>
      </c>
      <c r="AJ60" s="95">
        <v>145</v>
      </c>
      <c r="AK60" s="97">
        <v>0.62758620689655176</v>
      </c>
      <c r="AL60" s="95">
        <v>15436614.380000001</v>
      </c>
      <c r="AM60" s="95">
        <v>3</v>
      </c>
      <c r="AN60" s="95" t="s">
        <v>644</v>
      </c>
      <c r="AO60" s="95" t="s">
        <v>494</v>
      </c>
    </row>
    <row r="61" spans="1:41" ht="17.649999999999999" customHeight="1">
      <c r="A61" s="3" t="s">
        <v>64</v>
      </c>
      <c r="B61" s="3" t="s">
        <v>67</v>
      </c>
      <c r="C61" s="3" t="s">
        <v>89</v>
      </c>
      <c r="D61" s="4">
        <v>15</v>
      </c>
      <c r="E61" s="4">
        <v>84</v>
      </c>
      <c r="F61" s="4">
        <v>1214</v>
      </c>
      <c r="G61" s="4">
        <v>1313</v>
      </c>
      <c r="H61" s="4">
        <v>34</v>
      </c>
      <c r="I61" s="4">
        <v>0</v>
      </c>
      <c r="J61" s="4">
        <v>1</v>
      </c>
      <c r="K61" s="4">
        <v>3</v>
      </c>
      <c r="L61" s="4">
        <v>4</v>
      </c>
      <c r="M61" s="4">
        <v>0</v>
      </c>
      <c r="N61" s="4">
        <v>0</v>
      </c>
      <c r="O61" s="4">
        <v>0</v>
      </c>
      <c r="P61" s="4">
        <v>0</v>
      </c>
      <c r="Q61" s="91">
        <v>25</v>
      </c>
      <c r="R61" s="101">
        <v>4</v>
      </c>
      <c r="S61" s="101">
        <v>2</v>
      </c>
      <c r="T61" s="101">
        <v>2</v>
      </c>
      <c r="U61" s="101">
        <v>0</v>
      </c>
      <c r="V61" s="101">
        <v>0</v>
      </c>
      <c r="W61" s="101">
        <v>0</v>
      </c>
      <c r="X61" s="101">
        <v>0</v>
      </c>
      <c r="Y61" s="101">
        <v>8</v>
      </c>
      <c r="Z61" s="101" t="s">
        <v>553</v>
      </c>
      <c r="AA61" s="95">
        <v>1697</v>
      </c>
      <c r="AB61" s="95" t="s">
        <v>647</v>
      </c>
      <c r="AC61" s="95">
        <v>121</v>
      </c>
      <c r="AD61" s="95" t="s">
        <v>647</v>
      </c>
      <c r="AE61" s="95">
        <v>1</v>
      </c>
      <c r="AF61" s="95">
        <v>19805662.395000003</v>
      </c>
      <c r="AG61" s="96">
        <v>2.7743655861714707E-3</v>
      </c>
      <c r="AH61" s="95">
        <v>54</v>
      </c>
      <c r="AI61" s="95">
        <v>1.3491904857085748E-3</v>
      </c>
      <c r="AJ61" s="95">
        <v>86</v>
      </c>
      <c r="AK61" s="97">
        <v>0.62790697674418605</v>
      </c>
      <c r="AL61" s="95">
        <v>25832863</v>
      </c>
      <c r="AM61" s="95">
        <v>2.6</v>
      </c>
      <c r="AN61" s="95" t="s">
        <v>485</v>
      </c>
      <c r="AO61" s="95" t="s">
        <v>487</v>
      </c>
    </row>
    <row r="62" spans="1:41" ht="17.649999999999999" customHeight="1">
      <c r="A62" s="3" t="s">
        <v>64</v>
      </c>
      <c r="B62" s="3" t="s">
        <v>78</v>
      </c>
      <c r="C62" s="3" t="s">
        <v>90</v>
      </c>
      <c r="D62" s="4">
        <v>10</v>
      </c>
      <c r="E62" s="4">
        <v>41</v>
      </c>
      <c r="F62" s="4">
        <v>596</v>
      </c>
      <c r="G62" s="4">
        <v>647</v>
      </c>
      <c r="H62" s="4">
        <v>20</v>
      </c>
      <c r="I62" s="4">
        <v>0</v>
      </c>
      <c r="J62" s="4">
        <v>0</v>
      </c>
      <c r="K62" s="4">
        <v>1</v>
      </c>
      <c r="L62" s="4">
        <v>1</v>
      </c>
      <c r="M62" s="4">
        <v>0</v>
      </c>
      <c r="N62" s="4">
        <v>0</v>
      </c>
      <c r="O62" s="4">
        <v>0</v>
      </c>
      <c r="P62" s="4">
        <v>0</v>
      </c>
      <c r="Q62" s="91">
        <v>10</v>
      </c>
      <c r="R62" s="101">
        <v>0</v>
      </c>
      <c r="S62" s="101">
        <v>0</v>
      </c>
      <c r="T62" s="101">
        <v>8</v>
      </c>
      <c r="U62" s="101">
        <v>0</v>
      </c>
      <c r="V62" s="101">
        <v>0</v>
      </c>
      <c r="W62" s="101">
        <v>0</v>
      </c>
      <c r="X62" s="101">
        <v>5</v>
      </c>
      <c r="Y62" s="101">
        <v>13</v>
      </c>
      <c r="Z62" s="101" t="s">
        <v>552</v>
      </c>
      <c r="AA62" s="95">
        <v>752</v>
      </c>
      <c r="AB62" s="95" t="s">
        <v>647</v>
      </c>
      <c r="AC62" s="95">
        <v>20</v>
      </c>
      <c r="AD62" s="95" t="s">
        <v>646</v>
      </c>
      <c r="AE62" s="95" t="s">
        <v>475</v>
      </c>
      <c r="AF62" s="95">
        <v>4544986.7539999997</v>
      </c>
      <c r="AG62" s="96">
        <v>6.3665908205554761E-4</v>
      </c>
      <c r="AH62" s="95">
        <v>59</v>
      </c>
      <c r="AI62" s="95">
        <v>1.4741155306815911E-3</v>
      </c>
      <c r="AJ62" s="95">
        <v>88</v>
      </c>
      <c r="AK62" s="97">
        <v>0.67045454545454541</v>
      </c>
      <c r="AL62" s="95">
        <v>6822675</v>
      </c>
      <c r="AM62" s="95">
        <v>1</v>
      </c>
      <c r="AN62" s="95" t="s">
        <v>644</v>
      </c>
      <c r="AO62" s="95" t="s">
        <v>491</v>
      </c>
    </row>
    <row r="63" spans="1:41" ht="17.649999999999999" customHeight="1">
      <c r="A63" s="3" t="s">
        <v>64</v>
      </c>
      <c r="B63" s="3" t="s">
        <v>65</v>
      </c>
      <c r="C63" s="3" t="s">
        <v>91</v>
      </c>
      <c r="D63" s="4">
        <v>12</v>
      </c>
      <c r="E63" s="4">
        <v>23</v>
      </c>
      <c r="F63" s="4">
        <v>334</v>
      </c>
      <c r="G63" s="4">
        <v>369</v>
      </c>
      <c r="H63" s="4">
        <v>37</v>
      </c>
      <c r="I63" s="4">
        <v>0</v>
      </c>
      <c r="J63" s="4">
        <v>0</v>
      </c>
      <c r="K63" s="4">
        <v>0</v>
      </c>
      <c r="L63" s="4">
        <v>0</v>
      </c>
      <c r="M63" s="4">
        <v>0</v>
      </c>
      <c r="N63" s="4">
        <v>0</v>
      </c>
      <c r="O63" s="4">
        <v>0</v>
      </c>
      <c r="P63" s="4">
        <v>0</v>
      </c>
      <c r="Q63" s="91">
        <v>13</v>
      </c>
      <c r="R63" s="101">
        <v>0</v>
      </c>
      <c r="S63" s="101">
        <v>0</v>
      </c>
      <c r="T63" s="101">
        <v>5</v>
      </c>
      <c r="U63" s="101">
        <v>0</v>
      </c>
      <c r="V63" s="101">
        <v>0</v>
      </c>
      <c r="W63" s="101">
        <v>0</v>
      </c>
      <c r="X63" s="101">
        <v>1</v>
      </c>
      <c r="Y63" s="101">
        <v>6</v>
      </c>
      <c r="Z63" s="101" t="s">
        <v>553</v>
      </c>
      <c r="AA63" s="95">
        <v>382</v>
      </c>
      <c r="AB63" s="95" t="s">
        <v>647</v>
      </c>
      <c r="AC63" s="95">
        <v>21</v>
      </c>
      <c r="AD63" s="95" t="s">
        <v>646</v>
      </c>
      <c r="AE63" s="95" t="s">
        <v>475</v>
      </c>
      <c r="AF63" s="95">
        <v>8731050.2689999994</v>
      </c>
      <c r="AG63" s="96">
        <v>1.2230404070485397E-3</v>
      </c>
      <c r="AH63" s="95">
        <v>29</v>
      </c>
      <c r="AI63" s="95">
        <v>7.2456526084349387E-4</v>
      </c>
      <c r="AJ63" s="95">
        <v>47</v>
      </c>
      <c r="AK63" s="97">
        <v>0.61702127659574468</v>
      </c>
      <c r="AL63" s="95">
        <v>25960887.649999999</v>
      </c>
      <c r="AM63" s="95">
        <v>0.2</v>
      </c>
      <c r="AN63" s="95" t="s">
        <v>644</v>
      </c>
      <c r="AO63" s="95" t="s">
        <v>486</v>
      </c>
    </row>
    <row r="64" spans="1:41" ht="17.649999999999999" customHeight="1">
      <c r="A64" s="3" t="s">
        <v>64</v>
      </c>
      <c r="B64" s="3" t="s">
        <v>72</v>
      </c>
      <c r="C64" s="3" t="s">
        <v>92</v>
      </c>
      <c r="D64" s="4">
        <v>13</v>
      </c>
      <c r="E64" s="4">
        <v>46</v>
      </c>
      <c r="F64" s="4">
        <v>354</v>
      </c>
      <c r="G64" s="4">
        <v>413</v>
      </c>
      <c r="H64" s="4">
        <v>13</v>
      </c>
      <c r="I64" s="4">
        <v>0</v>
      </c>
      <c r="J64" s="4">
        <v>0</v>
      </c>
      <c r="K64" s="4">
        <v>1</v>
      </c>
      <c r="L64" s="4">
        <v>1</v>
      </c>
      <c r="M64" s="4">
        <v>0</v>
      </c>
      <c r="N64" s="4">
        <v>0</v>
      </c>
      <c r="O64" s="4">
        <v>0</v>
      </c>
      <c r="P64" s="4">
        <v>0</v>
      </c>
      <c r="Q64" s="91">
        <v>19</v>
      </c>
      <c r="R64" s="101">
        <v>4</v>
      </c>
      <c r="S64" s="101">
        <v>6</v>
      </c>
      <c r="T64" s="101">
        <v>0</v>
      </c>
      <c r="U64" s="101">
        <v>0</v>
      </c>
      <c r="V64" s="101">
        <v>0</v>
      </c>
      <c r="W64" s="101">
        <v>0</v>
      </c>
      <c r="X64" s="101">
        <v>0</v>
      </c>
      <c r="Y64" s="101">
        <v>10</v>
      </c>
      <c r="Z64" s="101" t="s">
        <v>552</v>
      </c>
      <c r="AA64" s="95">
        <v>652</v>
      </c>
      <c r="AB64" s="95" t="s">
        <v>646</v>
      </c>
      <c r="AC64" s="95">
        <v>17</v>
      </c>
      <c r="AD64" s="95" t="s">
        <v>646</v>
      </c>
      <c r="AE64" s="95" t="s">
        <v>475</v>
      </c>
      <c r="AF64" s="95">
        <v>11739218.742000001</v>
      </c>
      <c r="AG64" s="96">
        <v>1.6444228845668932E-3</v>
      </c>
      <c r="AH64" s="95">
        <v>71</v>
      </c>
      <c r="AI64" s="95">
        <v>1.7739356386168299E-3</v>
      </c>
      <c r="AJ64" s="95">
        <v>125</v>
      </c>
      <c r="AK64" s="97">
        <v>0.56799999999999995</v>
      </c>
      <c r="AL64" s="95">
        <v>18208329.370000001</v>
      </c>
      <c r="AM64" s="95">
        <v>2.5</v>
      </c>
      <c r="AN64" s="95" t="s">
        <v>485</v>
      </c>
      <c r="AO64" s="95" t="s">
        <v>489</v>
      </c>
    </row>
    <row r="65" spans="1:41" ht="17.649999999999999" customHeight="1">
      <c r="A65" s="3" t="s">
        <v>64</v>
      </c>
      <c r="B65" s="3" t="s">
        <v>67</v>
      </c>
      <c r="C65" s="3" t="s">
        <v>93</v>
      </c>
      <c r="D65" s="4">
        <v>5</v>
      </c>
      <c r="E65" s="4">
        <v>8</v>
      </c>
      <c r="F65" s="4">
        <v>166</v>
      </c>
      <c r="G65" s="4">
        <v>179</v>
      </c>
      <c r="H65" s="4">
        <v>12</v>
      </c>
      <c r="I65" s="4">
        <v>0</v>
      </c>
      <c r="J65" s="4">
        <v>0</v>
      </c>
      <c r="K65" s="4">
        <v>1</v>
      </c>
      <c r="L65" s="4">
        <v>1</v>
      </c>
      <c r="M65" s="4">
        <v>0</v>
      </c>
      <c r="N65" s="4">
        <v>0</v>
      </c>
      <c r="O65" s="4">
        <v>0</v>
      </c>
      <c r="P65" s="4">
        <v>0</v>
      </c>
      <c r="Q65" s="91">
        <v>10</v>
      </c>
      <c r="R65" s="101">
        <v>1</v>
      </c>
      <c r="S65" s="101">
        <v>0</v>
      </c>
      <c r="T65" s="101">
        <v>1</v>
      </c>
      <c r="U65" s="101">
        <v>0</v>
      </c>
      <c r="V65" s="101">
        <v>0</v>
      </c>
      <c r="W65" s="101">
        <v>0</v>
      </c>
      <c r="X65" s="101">
        <v>0</v>
      </c>
      <c r="Y65" s="101">
        <v>2</v>
      </c>
      <c r="Z65" s="101" t="s">
        <v>553</v>
      </c>
      <c r="AA65" s="95">
        <v>284</v>
      </c>
      <c r="AB65" s="95" t="s">
        <v>646</v>
      </c>
      <c r="AC65" s="95">
        <v>13</v>
      </c>
      <c r="AD65" s="95" t="s">
        <v>646</v>
      </c>
      <c r="AE65" s="95" t="s">
        <v>475</v>
      </c>
      <c r="AF65" s="95">
        <v>2799739.45</v>
      </c>
      <c r="AG65" s="96">
        <v>3.9218586207384663E-4</v>
      </c>
      <c r="AH65" s="95">
        <v>24</v>
      </c>
      <c r="AI65" s="95">
        <v>5.9964021587047766E-4</v>
      </c>
      <c r="AJ65" s="95">
        <v>40</v>
      </c>
      <c r="AK65" s="97">
        <v>0.6</v>
      </c>
      <c r="AL65" s="95">
        <v>8693709</v>
      </c>
      <c r="AM65" s="95">
        <v>0.2</v>
      </c>
      <c r="AN65" s="95" t="s">
        <v>644</v>
      </c>
      <c r="AO65" s="95" t="s">
        <v>487</v>
      </c>
    </row>
    <row r="66" spans="1:41" ht="17.649999999999999" customHeight="1">
      <c r="A66" s="3" t="s">
        <v>64</v>
      </c>
      <c r="B66" s="3" t="s">
        <v>76</v>
      </c>
      <c r="C66" s="3" t="s">
        <v>94</v>
      </c>
      <c r="D66" s="4">
        <v>3</v>
      </c>
      <c r="E66" s="4">
        <v>13</v>
      </c>
      <c r="F66" s="4">
        <v>301</v>
      </c>
      <c r="G66" s="4">
        <v>317</v>
      </c>
      <c r="H66" s="4">
        <v>4</v>
      </c>
      <c r="I66" s="4">
        <v>0</v>
      </c>
      <c r="J66" s="4">
        <v>0</v>
      </c>
      <c r="K66" s="4">
        <v>4</v>
      </c>
      <c r="L66" s="4">
        <v>4</v>
      </c>
      <c r="M66" s="4">
        <v>0</v>
      </c>
      <c r="N66" s="4">
        <v>0</v>
      </c>
      <c r="O66" s="4">
        <v>0</v>
      </c>
      <c r="P66" s="4">
        <v>0</v>
      </c>
      <c r="Q66" s="91">
        <v>15</v>
      </c>
      <c r="R66" s="101">
        <v>0</v>
      </c>
      <c r="S66" s="101">
        <v>0</v>
      </c>
      <c r="T66" s="101">
        <v>0</v>
      </c>
      <c r="U66" s="101">
        <v>0</v>
      </c>
      <c r="V66" s="101">
        <v>0</v>
      </c>
      <c r="W66" s="101">
        <v>0</v>
      </c>
      <c r="X66" s="101">
        <v>0</v>
      </c>
      <c r="Y66" s="101">
        <v>0</v>
      </c>
      <c r="Z66" s="101" t="s">
        <v>552</v>
      </c>
      <c r="AA66" s="95">
        <v>1141</v>
      </c>
      <c r="AB66" s="95" t="s">
        <v>647</v>
      </c>
      <c r="AC66" s="95">
        <v>21</v>
      </c>
      <c r="AD66" s="95" t="s">
        <v>646</v>
      </c>
      <c r="AE66" s="95" t="s">
        <v>475</v>
      </c>
      <c r="AF66" s="95">
        <v>3925928.8250000002</v>
      </c>
      <c r="AG66" s="96">
        <v>5.4994181000420908E-4</v>
      </c>
      <c r="AH66" s="95">
        <v>31</v>
      </c>
      <c r="AI66" s="95">
        <v>7.7453527883270033E-4</v>
      </c>
      <c r="AJ66" s="95">
        <v>49</v>
      </c>
      <c r="AK66" s="97">
        <v>0.63265306122448983</v>
      </c>
      <c r="AL66" s="95">
        <v>8152995</v>
      </c>
      <c r="AM66" s="95">
        <v>0.6</v>
      </c>
      <c r="AN66" s="95" t="s">
        <v>644</v>
      </c>
      <c r="AO66" s="95" t="s">
        <v>494</v>
      </c>
    </row>
    <row r="67" spans="1:41" ht="17.649999999999999" customHeight="1">
      <c r="A67" s="3" t="s">
        <v>64</v>
      </c>
      <c r="B67" s="3" t="s">
        <v>78</v>
      </c>
      <c r="C67" s="3" t="s">
        <v>95</v>
      </c>
      <c r="D67" s="4">
        <v>62</v>
      </c>
      <c r="E67" s="4">
        <v>129</v>
      </c>
      <c r="F67" s="4">
        <v>2005</v>
      </c>
      <c r="G67" s="4">
        <v>2196</v>
      </c>
      <c r="H67" s="4">
        <v>81</v>
      </c>
      <c r="I67" s="4">
        <v>0</v>
      </c>
      <c r="J67" s="4">
        <v>1</v>
      </c>
      <c r="K67" s="4">
        <v>4</v>
      </c>
      <c r="L67" s="4">
        <v>5</v>
      </c>
      <c r="M67" s="4">
        <v>0</v>
      </c>
      <c r="N67" s="4">
        <v>0</v>
      </c>
      <c r="O67" s="4">
        <v>0</v>
      </c>
      <c r="P67" s="4">
        <v>0</v>
      </c>
      <c r="Q67" s="91">
        <v>60</v>
      </c>
      <c r="R67" s="101">
        <v>2</v>
      </c>
      <c r="S67" s="101">
        <v>1</v>
      </c>
      <c r="T67" s="101">
        <v>5</v>
      </c>
      <c r="U67" s="101">
        <v>0</v>
      </c>
      <c r="V67" s="101">
        <v>0</v>
      </c>
      <c r="W67" s="101">
        <v>0</v>
      </c>
      <c r="X67" s="101">
        <v>0</v>
      </c>
      <c r="Y67" s="101">
        <v>8</v>
      </c>
      <c r="Z67" s="101" t="s">
        <v>552</v>
      </c>
      <c r="AA67" s="95">
        <v>1347</v>
      </c>
      <c r="AB67" s="95" t="s">
        <v>647</v>
      </c>
      <c r="AC67" s="95">
        <v>126</v>
      </c>
      <c r="AD67" s="95" t="s">
        <v>646</v>
      </c>
      <c r="AE67" s="95" t="s">
        <v>475</v>
      </c>
      <c r="AF67" s="95">
        <v>4941496.3091999991</v>
      </c>
      <c r="AG67" s="96">
        <v>6.9220190827340477E-4</v>
      </c>
      <c r="AH67" s="95">
        <v>115</v>
      </c>
      <c r="AI67" s="95">
        <v>2.8732760343793723E-3</v>
      </c>
      <c r="AJ67" s="95">
        <v>179</v>
      </c>
      <c r="AK67" s="97">
        <v>0.64245810055865926</v>
      </c>
      <c r="AL67" s="95">
        <v>9838079.5299999993</v>
      </c>
      <c r="AM67" s="95">
        <v>2</v>
      </c>
      <c r="AN67" s="95" t="s">
        <v>485</v>
      </c>
      <c r="AO67" s="95" t="s">
        <v>491</v>
      </c>
    </row>
    <row r="68" spans="1:41" ht="17.649999999999999" customHeight="1">
      <c r="A68" s="3" t="s">
        <v>64</v>
      </c>
      <c r="B68" s="3" t="s">
        <v>65</v>
      </c>
      <c r="C68" s="3" t="s">
        <v>96</v>
      </c>
      <c r="D68" s="4">
        <v>11</v>
      </c>
      <c r="E68" s="4">
        <v>29</v>
      </c>
      <c r="F68" s="4">
        <v>417</v>
      </c>
      <c r="G68" s="4">
        <v>457</v>
      </c>
      <c r="H68" s="4">
        <v>8</v>
      </c>
      <c r="I68" s="4">
        <v>0</v>
      </c>
      <c r="J68" s="4">
        <v>1</v>
      </c>
      <c r="K68" s="4">
        <v>2</v>
      </c>
      <c r="L68" s="4">
        <v>3</v>
      </c>
      <c r="M68" s="4">
        <v>0</v>
      </c>
      <c r="N68" s="4">
        <v>0</v>
      </c>
      <c r="O68" s="4">
        <v>0</v>
      </c>
      <c r="P68" s="4">
        <v>0</v>
      </c>
      <c r="Q68" s="91">
        <v>15</v>
      </c>
      <c r="R68" s="101">
        <v>0</v>
      </c>
      <c r="S68" s="101">
        <v>0</v>
      </c>
      <c r="T68" s="101">
        <v>0</v>
      </c>
      <c r="U68" s="101">
        <v>0</v>
      </c>
      <c r="V68" s="101">
        <v>0</v>
      </c>
      <c r="W68" s="101">
        <v>0</v>
      </c>
      <c r="X68" s="101">
        <v>0</v>
      </c>
      <c r="Y68" s="101">
        <v>0</v>
      </c>
      <c r="Z68" s="101" t="s">
        <v>552</v>
      </c>
      <c r="AA68" s="95">
        <v>749</v>
      </c>
      <c r="AB68" s="95" t="s">
        <v>647</v>
      </c>
      <c r="AC68" s="95">
        <v>55</v>
      </c>
      <c r="AD68" s="95" t="s">
        <v>647</v>
      </c>
      <c r="AE68" s="95" t="s">
        <v>475</v>
      </c>
      <c r="AF68" s="95">
        <v>19900030.100000001</v>
      </c>
      <c r="AG68" s="96">
        <v>2.787584559007445E-3</v>
      </c>
      <c r="AH68" s="95">
        <v>90</v>
      </c>
      <c r="AI68" s="95">
        <v>2.2486508095142916E-3</v>
      </c>
      <c r="AJ68" s="95">
        <v>135</v>
      </c>
      <c r="AK68" s="97">
        <v>0.66666666666666663</v>
      </c>
      <c r="AL68" s="95">
        <v>51215042.700000003</v>
      </c>
      <c r="AM68" s="95">
        <v>2</v>
      </c>
      <c r="AN68" s="95" t="s">
        <v>644</v>
      </c>
      <c r="AO68" s="95" t="s">
        <v>486</v>
      </c>
    </row>
    <row r="69" spans="1:41" ht="17.649999999999999" customHeight="1">
      <c r="A69" s="3" t="s">
        <v>64</v>
      </c>
      <c r="B69" s="3" t="s">
        <v>72</v>
      </c>
      <c r="C69" s="3" t="s">
        <v>97</v>
      </c>
      <c r="D69" s="4">
        <v>102</v>
      </c>
      <c r="E69" s="4">
        <v>136</v>
      </c>
      <c r="F69" s="4">
        <v>1245</v>
      </c>
      <c r="G69" s="4">
        <v>1483</v>
      </c>
      <c r="H69" s="4">
        <v>126</v>
      </c>
      <c r="I69" s="4">
        <v>1</v>
      </c>
      <c r="J69" s="4">
        <v>1</v>
      </c>
      <c r="K69" s="4">
        <v>3</v>
      </c>
      <c r="L69" s="4">
        <v>5</v>
      </c>
      <c r="M69" s="4">
        <v>0</v>
      </c>
      <c r="N69" s="4">
        <v>0</v>
      </c>
      <c r="O69" s="4">
        <v>0</v>
      </c>
      <c r="P69" s="4">
        <v>0</v>
      </c>
      <c r="Q69" s="91">
        <v>44</v>
      </c>
      <c r="R69" s="101">
        <v>8</v>
      </c>
      <c r="S69" s="101">
        <v>6</v>
      </c>
      <c r="T69" s="101">
        <v>7</v>
      </c>
      <c r="U69" s="101">
        <v>0</v>
      </c>
      <c r="V69" s="101">
        <v>0</v>
      </c>
      <c r="W69" s="101">
        <v>0</v>
      </c>
      <c r="X69" s="101">
        <v>0</v>
      </c>
      <c r="Y69" s="101">
        <v>21</v>
      </c>
      <c r="Z69" s="101" t="s">
        <v>552</v>
      </c>
      <c r="AA69" s="95">
        <v>1627</v>
      </c>
      <c r="AB69" s="95" t="s">
        <v>647</v>
      </c>
      <c r="AC69" s="95">
        <v>93</v>
      </c>
      <c r="AD69" s="95" t="s">
        <v>647</v>
      </c>
      <c r="AE69" s="95" t="s">
        <v>475</v>
      </c>
      <c r="AF69" s="95">
        <v>18859944.060800005</v>
      </c>
      <c r="AG69" s="96">
        <v>2.6418899159167731E-3</v>
      </c>
      <c r="AH69" s="95">
        <v>134</v>
      </c>
      <c r="AI69" s="95">
        <v>3.347991205276834E-3</v>
      </c>
      <c r="AJ69" s="95">
        <v>226</v>
      </c>
      <c r="AK69" s="97">
        <v>0.59292035398230092</v>
      </c>
      <c r="AL69" s="95">
        <v>37781259</v>
      </c>
      <c r="AM69" s="95">
        <v>2.6</v>
      </c>
      <c r="AN69" s="95" t="s">
        <v>644</v>
      </c>
      <c r="AO69" s="95" t="s">
        <v>489</v>
      </c>
    </row>
    <row r="70" spans="1:41" ht="17.649999999999999" customHeight="1">
      <c r="A70" s="3" t="s">
        <v>64</v>
      </c>
      <c r="B70" s="3" t="s">
        <v>98</v>
      </c>
      <c r="C70" s="3" t="s">
        <v>99</v>
      </c>
      <c r="D70" s="4">
        <v>1</v>
      </c>
      <c r="E70" s="4">
        <v>0</v>
      </c>
      <c r="F70" s="4">
        <v>81</v>
      </c>
      <c r="G70" s="4">
        <v>82</v>
      </c>
      <c r="H70" s="4">
        <v>3</v>
      </c>
      <c r="I70" s="4">
        <v>0</v>
      </c>
      <c r="J70" s="4">
        <v>0</v>
      </c>
      <c r="K70" s="4">
        <v>1</v>
      </c>
      <c r="L70" s="4">
        <v>1</v>
      </c>
      <c r="M70" s="4">
        <v>0</v>
      </c>
      <c r="N70" s="4">
        <v>0</v>
      </c>
      <c r="O70" s="4">
        <v>0</v>
      </c>
      <c r="P70" s="4">
        <v>0</v>
      </c>
      <c r="Q70" s="91">
        <v>5</v>
      </c>
      <c r="R70" s="101">
        <v>0</v>
      </c>
      <c r="S70" s="101">
        <v>0</v>
      </c>
      <c r="T70" s="101">
        <v>0</v>
      </c>
      <c r="U70" s="101">
        <v>0</v>
      </c>
      <c r="V70" s="101">
        <v>0</v>
      </c>
      <c r="W70" s="101">
        <v>0</v>
      </c>
      <c r="X70" s="101">
        <v>2</v>
      </c>
      <c r="Y70" s="101">
        <v>2</v>
      </c>
      <c r="Z70" s="101" t="s">
        <v>552</v>
      </c>
      <c r="AA70" s="95">
        <v>872</v>
      </c>
      <c r="AB70" s="95" t="s">
        <v>646</v>
      </c>
      <c r="AC70" s="95">
        <v>12</v>
      </c>
      <c r="AD70" s="95" t="s">
        <v>647</v>
      </c>
      <c r="AE70" s="95">
        <v>1</v>
      </c>
      <c r="AF70" s="95">
        <v>9702626.5079999994</v>
      </c>
      <c r="AG70" s="96">
        <v>1.3591382374601093E-3</v>
      </c>
      <c r="AH70" s="95">
        <v>75</v>
      </c>
      <c r="AI70" s="95">
        <v>1.8738756745952428E-3</v>
      </c>
      <c r="AJ70" s="95">
        <v>132</v>
      </c>
      <c r="AK70" s="97">
        <v>0.56818181818181823</v>
      </c>
      <c r="AL70" s="95">
        <v>14134831.869999999</v>
      </c>
      <c r="AM70" s="95">
        <v>1</v>
      </c>
      <c r="AN70" s="95" t="s">
        <v>644</v>
      </c>
      <c r="AO70" s="95" t="s">
        <v>495</v>
      </c>
    </row>
    <row r="71" spans="1:41" ht="17.649999999999999" customHeight="1">
      <c r="A71" s="3" t="s">
        <v>64</v>
      </c>
      <c r="B71" s="3" t="s">
        <v>67</v>
      </c>
      <c r="C71" s="3" t="s">
        <v>100</v>
      </c>
      <c r="D71" s="4">
        <v>15</v>
      </c>
      <c r="E71" s="4">
        <v>52</v>
      </c>
      <c r="F71" s="4">
        <v>964</v>
      </c>
      <c r="G71" s="4">
        <v>1031</v>
      </c>
      <c r="H71" s="4">
        <v>21</v>
      </c>
      <c r="I71" s="4">
        <v>0</v>
      </c>
      <c r="J71" s="4">
        <v>1</v>
      </c>
      <c r="K71" s="4">
        <v>0</v>
      </c>
      <c r="L71" s="4">
        <v>1</v>
      </c>
      <c r="M71" s="4">
        <v>0</v>
      </c>
      <c r="N71" s="4">
        <v>0</v>
      </c>
      <c r="O71" s="4">
        <v>1</v>
      </c>
      <c r="P71" s="4">
        <v>0</v>
      </c>
      <c r="Q71" s="91">
        <v>13</v>
      </c>
      <c r="R71" s="101">
        <v>2</v>
      </c>
      <c r="S71" s="101">
        <v>0</v>
      </c>
      <c r="T71" s="101">
        <v>2</v>
      </c>
      <c r="U71" s="101">
        <v>0</v>
      </c>
      <c r="V71" s="101">
        <v>0</v>
      </c>
      <c r="W71" s="101">
        <v>0</v>
      </c>
      <c r="X71" s="101">
        <v>1</v>
      </c>
      <c r="Y71" s="101">
        <v>5</v>
      </c>
      <c r="Z71" s="101" t="s">
        <v>552</v>
      </c>
      <c r="AA71" s="95">
        <v>934</v>
      </c>
      <c r="AB71" s="95" t="s">
        <v>647</v>
      </c>
      <c r="AC71" s="95">
        <v>60</v>
      </c>
      <c r="AD71" s="95" t="s">
        <v>646</v>
      </c>
      <c r="AE71" s="95" t="s">
        <v>475</v>
      </c>
      <c r="AF71" s="95">
        <v>3924566.7430000002</v>
      </c>
      <c r="AG71" s="96">
        <v>5.497510103555541E-4</v>
      </c>
      <c r="AH71" s="95">
        <v>44</v>
      </c>
      <c r="AI71" s="95">
        <v>1.0993403957625424E-3</v>
      </c>
      <c r="AJ71" s="95">
        <v>71</v>
      </c>
      <c r="AK71" s="97">
        <v>0.61971830985915488</v>
      </c>
      <c r="AL71" s="95">
        <v>6599666.1200000001</v>
      </c>
      <c r="AM71" s="95">
        <v>2</v>
      </c>
      <c r="AN71" s="95" t="s">
        <v>644</v>
      </c>
      <c r="AO71" s="95" t="s">
        <v>487</v>
      </c>
    </row>
    <row r="72" spans="1:41" ht="17.649999999999999" customHeight="1">
      <c r="A72" s="3" t="s">
        <v>64</v>
      </c>
      <c r="B72" s="3" t="s">
        <v>65</v>
      </c>
      <c r="C72" s="3" t="s">
        <v>101</v>
      </c>
      <c r="D72" s="4">
        <v>89</v>
      </c>
      <c r="E72" s="4">
        <v>187</v>
      </c>
      <c r="F72" s="4">
        <v>3139</v>
      </c>
      <c r="G72" s="4">
        <v>3415</v>
      </c>
      <c r="H72" s="4">
        <v>35</v>
      </c>
      <c r="I72" s="4">
        <v>2</v>
      </c>
      <c r="J72" s="4">
        <v>0</v>
      </c>
      <c r="K72" s="4">
        <v>0</v>
      </c>
      <c r="L72" s="4">
        <v>2</v>
      </c>
      <c r="M72" s="4">
        <v>0</v>
      </c>
      <c r="N72" s="4">
        <v>0</v>
      </c>
      <c r="O72" s="4">
        <v>0</v>
      </c>
      <c r="P72" s="4">
        <v>0</v>
      </c>
      <c r="Q72" s="91">
        <v>31</v>
      </c>
      <c r="R72" s="101">
        <v>3</v>
      </c>
      <c r="S72" s="101">
        <v>6</v>
      </c>
      <c r="T72" s="101">
        <v>1</v>
      </c>
      <c r="U72" s="101">
        <v>1</v>
      </c>
      <c r="V72" s="101">
        <v>0</v>
      </c>
      <c r="W72" s="101">
        <v>0</v>
      </c>
      <c r="X72" s="101">
        <v>0</v>
      </c>
      <c r="Y72" s="101">
        <v>11</v>
      </c>
      <c r="Z72" s="101" t="s">
        <v>553</v>
      </c>
      <c r="AA72" s="95">
        <v>1198</v>
      </c>
      <c r="AB72" s="95" t="s">
        <v>647</v>
      </c>
      <c r="AC72" s="95">
        <v>197</v>
      </c>
      <c r="AD72" s="95" t="s">
        <v>647</v>
      </c>
      <c r="AE72" s="95">
        <v>4</v>
      </c>
      <c r="AF72" s="95">
        <v>8124889.2660000008</v>
      </c>
      <c r="AG72" s="96">
        <v>1.1381297288362861E-3</v>
      </c>
      <c r="AH72" s="95">
        <v>124</v>
      </c>
      <c r="AI72" s="95">
        <v>3.0981411153308013E-3</v>
      </c>
      <c r="AJ72" s="95">
        <v>201</v>
      </c>
      <c r="AK72" s="97">
        <v>0.61691542288557211</v>
      </c>
      <c r="AL72" s="95">
        <v>14250749.200000001</v>
      </c>
      <c r="AM72" s="95">
        <v>3</v>
      </c>
      <c r="AN72" s="95" t="s">
        <v>485</v>
      </c>
      <c r="AO72" s="95" t="s">
        <v>486</v>
      </c>
    </row>
    <row r="73" spans="1:41" ht="17.649999999999999" customHeight="1">
      <c r="A73" s="3" t="s">
        <v>64</v>
      </c>
      <c r="B73" s="3" t="s">
        <v>76</v>
      </c>
      <c r="C73" s="3" t="s">
        <v>102</v>
      </c>
      <c r="D73" s="4">
        <v>26</v>
      </c>
      <c r="E73" s="4">
        <v>105</v>
      </c>
      <c r="F73" s="4">
        <v>1605</v>
      </c>
      <c r="G73" s="4">
        <v>1736</v>
      </c>
      <c r="H73" s="4">
        <v>59</v>
      </c>
      <c r="I73" s="4">
        <v>1</v>
      </c>
      <c r="J73" s="4">
        <v>2</v>
      </c>
      <c r="K73" s="4">
        <v>9</v>
      </c>
      <c r="L73" s="4">
        <v>12</v>
      </c>
      <c r="M73" s="4">
        <v>0</v>
      </c>
      <c r="N73" s="4">
        <v>0</v>
      </c>
      <c r="O73" s="4">
        <v>0</v>
      </c>
      <c r="P73" s="4">
        <v>0</v>
      </c>
      <c r="Q73" s="91">
        <v>44</v>
      </c>
      <c r="R73" s="101">
        <v>5</v>
      </c>
      <c r="S73" s="101">
        <v>1</v>
      </c>
      <c r="T73" s="101">
        <v>5</v>
      </c>
      <c r="U73" s="101">
        <v>0</v>
      </c>
      <c r="V73" s="101">
        <v>0</v>
      </c>
      <c r="W73" s="101">
        <v>0</v>
      </c>
      <c r="X73" s="101">
        <v>0</v>
      </c>
      <c r="Y73" s="101">
        <v>11</v>
      </c>
      <c r="Z73" s="101" t="s">
        <v>552</v>
      </c>
      <c r="AA73" s="95">
        <v>1231</v>
      </c>
      <c r="AB73" s="95" t="s">
        <v>647</v>
      </c>
      <c r="AC73" s="95">
        <v>123</v>
      </c>
      <c r="AD73" s="95" t="s">
        <v>647</v>
      </c>
      <c r="AE73" s="95">
        <v>11</v>
      </c>
      <c r="AF73" s="95">
        <v>6236575.0800000001</v>
      </c>
      <c r="AG73" s="96">
        <v>8.7361578383233802E-4</v>
      </c>
      <c r="AH73" s="95">
        <v>79</v>
      </c>
      <c r="AI73" s="95">
        <v>1.9738157105736558E-3</v>
      </c>
      <c r="AJ73" s="95">
        <v>138</v>
      </c>
      <c r="AK73" s="97">
        <v>0.57246376811594202</v>
      </c>
      <c r="AL73" s="95">
        <v>32945692.969999999</v>
      </c>
      <c r="AM73" s="95">
        <v>1</v>
      </c>
      <c r="AN73" s="95" t="s">
        <v>644</v>
      </c>
      <c r="AO73" s="95" t="s">
        <v>494</v>
      </c>
    </row>
    <row r="74" spans="1:41" ht="17.649999999999999" customHeight="1">
      <c r="A74" s="3" t="s">
        <v>64</v>
      </c>
      <c r="B74" s="3" t="s">
        <v>72</v>
      </c>
      <c r="C74" s="3" t="s">
        <v>103</v>
      </c>
      <c r="D74" s="4">
        <v>95</v>
      </c>
      <c r="E74" s="4">
        <v>203</v>
      </c>
      <c r="F74" s="4">
        <v>1960</v>
      </c>
      <c r="G74" s="4">
        <v>2258</v>
      </c>
      <c r="H74" s="4">
        <v>82</v>
      </c>
      <c r="I74" s="4">
        <v>1</v>
      </c>
      <c r="J74" s="4">
        <v>7</v>
      </c>
      <c r="K74" s="4">
        <v>8</v>
      </c>
      <c r="L74" s="4">
        <v>16</v>
      </c>
      <c r="M74" s="4">
        <v>0</v>
      </c>
      <c r="N74" s="4">
        <v>0</v>
      </c>
      <c r="O74" s="4">
        <v>0</v>
      </c>
      <c r="P74" s="4">
        <v>0</v>
      </c>
      <c r="Q74" s="91">
        <v>82</v>
      </c>
      <c r="R74" s="101">
        <v>6</v>
      </c>
      <c r="S74" s="101">
        <v>12</v>
      </c>
      <c r="T74" s="101">
        <v>4</v>
      </c>
      <c r="U74" s="101">
        <v>1</v>
      </c>
      <c r="V74" s="101">
        <v>0</v>
      </c>
      <c r="W74" s="101">
        <v>0</v>
      </c>
      <c r="X74" s="101">
        <v>4</v>
      </c>
      <c r="Y74" s="101">
        <v>27</v>
      </c>
      <c r="Z74" s="101" t="s">
        <v>552</v>
      </c>
      <c r="AA74" s="95">
        <v>1332</v>
      </c>
      <c r="AB74" s="95" t="s">
        <v>647</v>
      </c>
      <c r="AC74" s="95">
        <v>133</v>
      </c>
      <c r="AD74" s="95" t="s">
        <v>647</v>
      </c>
      <c r="AE74" s="95">
        <v>6</v>
      </c>
      <c r="AF74" s="95">
        <v>21038158.079</v>
      </c>
      <c r="AG74" s="96">
        <v>2.9470128595925149E-3</v>
      </c>
      <c r="AH74" s="95">
        <v>181</v>
      </c>
      <c r="AI74" s="95">
        <v>4.5222866280231859E-3</v>
      </c>
      <c r="AJ74" s="95">
        <v>302</v>
      </c>
      <c r="AK74" s="97">
        <v>0.59933774834437081</v>
      </c>
      <c r="AL74" s="95">
        <v>39476276.640000001</v>
      </c>
      <c r="AM74" s="95">
        <v>2</v>
      </c>
      <c r="AN74" s="95" t="s">
        <v>644</v>
      </c>
      <c r="AO74" s="95" t="s">
        <v>489</v>
      </c>
    </row>
    <row r="75" spans="1:41" ht="17.649999999999999" customHeight="1">
      <c r="A75" s="3" t="s">
        <v>64</v>
      </c>
      <c r="B75" s="3" t="s">
        <v>72</v>
      </c>
      <c r="C75" s="3" t="s">
        <v>104</v>
      </c>
      <c r="D75" s="4">
        <v>62</v>
      </c>
      <c r="E75" s="4">
        <v>124</v>
      </c>
      <c r="F75" s="4">
        <v>844</v>
      </c>
      <c r="G75" s="4">
        <v>1030</v>
      </c>
      <c r="H75" s="4">
        <v>23</v>
      </c>
      <c r="I75" s="4">
        <v>0</v>
      </c>
      <c r="J75" s="4">
        <v>3</v>
      </c>
      <c r="K75" s="4">
        <v>6</v>
      </c>
      <c r="L75" s="4">
        <v>9</v>
      </c>
      <c r="M75" s="4">
        <v>0</v>
      </c>
      <c r="N75" s="4">
        <v>0</v>
      </c>
      <c r="O75" s="4">
        <v>0</v>
      </c>
      <c r="P75" s="4">
        <v>0</v>
      </c>
      <c r="Q75" s="91">
        <v>17</v>
      </c>
      <c r="R75" s="101">
        <v>5</v>
      </c>
      <c r="S75" s="101">
        <v>1</v>
      </c>
      <c r="T75" s="101">
        <v>0</v>
      </c>
      <c r="U75" s="101">
        <v>0</v>
      </c>
      <c r="V75" s="101">
        <v>0</v>
      </c>
      <c r="W75" s="101">
        <v>0</v>
      </c>
      <c r="X75" s="101">
        <v>1</v>
      </c>
      <c r="Y75" s="101">
        <v>7</v>
      </c>
      <c r="Z75" s="101" t="s">
        <v>553</v>
      </c>
      <c r="AA75" s="95">
        <v>754</v>
      </c>
      <c r="AB75" s="95" t="s">
        <v>646</v>
      </c>
      <c r="AC75" s="95">
        <v>101</v>
      </c>
      <c r="AD75" s="95" t="s">
        <v>647</v>
      </c>
      <c r="AE75" s="95">
        <v>2</v>
      </c>
      <c r="AF75" s="95">
        <v>42532794.788999997</v>
      </c>
      <c r="AG75" s="96">
        <v>5.9579689784111786E-3</v>
      </c>
      <c r="AH75" s="95">
        <v>166</v>
      </c>
      <c r="AI75" s="95">
        <v>4.1475114931041378E-3</v>
      </c>
      <c r="AJ75" s="95">
        <v>272</v>
      </c>
      <c r="AK75" s="97">
        <v>0.61029411764705888</v>
      </c>
      <c r="AL75" s="95">
        <v>99461318.159999996</v>
      </c>
      <c r="AM75" s="95">
        <v>2.6</v>
      </c>
      <c r="AN75" s="95" t="s">
        <v>488</v>
      </c>
      <c r="AO75" s="95" t="s">
        <v>489</v>
      </c>
    </row>
    <row r="76" spans="1:41" ht="17.649999999999999" customHeight="1">
      <c r="A76" s="3" t="s">
        <v>64</v>
      </c>
      <c r="B76" s="3" t="s">
        <v>67</v>
      </c>
      <c r="C76" s="3" t="s">
        <v>105</v>
      </c>
      <c r="D76" s="4">
        <v>1</v>
      </c>
      <c r="E76" s="4">
        <v>17</v>
      </c>
      <c r="F76" s="4">
        <v>306</v>
      </c>
      <c r="G76" s="4">
        <v>324</v>
      </c>
      <c r="H76" s="4">
        <v>6</v>
      </c>
      <c r="I76" s="4">
        <v>0</v>
      </c>
      <c r="J76" s="4">
        <v>0</v>
      </c>
      <c r="K76" s="4">
        <v>0</v>
      </c>
      <c r="L76" s="4">
        <v>0</v>
      </c>
      <c r="M76" s="4">
        <v>0</v>
      </c>
      <c r="N76" s="4">
        <v>0</v>
      </c>
      <c r="O76" s="4">
        <v>0</v>
      </c>
      <c r="P76" s="4">
        <v>0</v>
      </c>
      <c r="Q76" s="91">
        <v>10</v>
      </c>
      <c r="R76" s="101">
        <v>0</v>
      </c>
      <c r="S76" s="101">
        <v>0</v>
      </c>
      <c r="T76" s="101">
        <v>0</v>
      </c>
      <c r="U76" s="101">
        <v>0</v>
      </c>
      <c r="V76" s="101">
        <v>0</v>
      </c>
      <c r="W76" s="101">
        <v>0</v>
      </c>
      <c r="X76" s="101">
        <v>0</v>
      </c>
      <c r="Y76" s="101">
        <v>0</v>
      </c>
      <c r="Z76" s="101" t="s">
        <v>553</v>
      </c>
      <c r="AA76" s="95">
        <v>605</v>
      </c>
      <c r="AB76" s="95" t="s">
        <v>646</v>
      </c>
      <c r="AC76" s="95">
        <v>24</v>
      </c>
      <c r="AD76" s="95" t="s">
        <v>647</v>
      </c>
      <c r="AE76" s="95" t="s">
        <v>475</v>
      </c>
      <c r="AF76" s="95">
        <v>248199.2</v>
      </c>
      <c r="AG76" s="96">
        <v>3.4767598541371083E-5</v>
      </c>
      <c r="AH76" s="95">
        <v>15</v>
      </c>
      <c r="AI76" s="95">
        <v>3.7477513491904858E-4</v>
      </c>
      <c r="AJ76" s="95">
        <v>24</v>
      </c>
      <c r="AK76" s="97">
        <v>0.625</v>
      </c>
      <c r="AL76" s="95">
        <v>1841890.69</v>
      </c>
      <c r="AM76" s="95">
        <v>0.2</v>
      </c>
      <c r="AN76" s="95" t="s">
        <v>644</v>
      </c>
      <c r="AO76" s="95" t="s">
        <v>496</v>
      </c>
    </row>
    <row r="77" spans="1:41" ht="17.649999999999999" customHeight="1">
      <c r="A77" s="3" t="s">
        <v>64</v>
      </c>
      <c r="B77" s="3" t="s">
        <v>78</v>
      </c>
      <c r="C77" s="3" t="s">
        <v>106</v>
      </c>
      <c r="D77" s="4">
        <v>49</v>
      </c>
      <c r="E77" s="4">
        <v>171</v>
      </c>
      <c r="F77" s="4">
        <v>2455</v>
      </c>
      <c r="G77" s="4">
        <v>2675</v>
      </c>
      <c r="H77" s="4">
        <v>103</v>
      </c>
      <c r="I77" s="4">
        <v>2</v>
      </c>
      <c r="J77" s="4">
        <v>4</v>
      </c>
      <c r="K77" s="4">
        <v>6</v>
      </c>
      <c r="L77" s="4">
        <v>12</v>
      </c>
      <c r="M77" s="4">
        <v>0</v>
      </c>
      <c r="N77" s="4">
        <v>0</v>
      </c>
      <c r="O77" s="4">
        <v>0</v>
      </c>
      <c r="P77" s="4">
        <v>0</v>
      </c>
      <c r="Q77" s="91">
        <v>86</v>
      </c>
      <c r="R77" s="101">
        <v>2</v>
      </c>
      <c r="S77" s="101">
        <v>5</v>
      </c>
      <c r="T77" s="101">
        <v>21</v>
      </c>
      <c r="U77" s="101">
        <v>0</v>
      </c>
      <c r="V77" s="101">
        <v>0</v>
      </c>
      <c r="W77" s="101">
        <v>0</v>
      </c>
      <c r="X77" s="101">
        <v>5</v>
      </c>
      <c r="Y77" s="101">
        <v>33</v>
      </c>
      <c r="Z77" s="101" t="s">
        <v>553</v>
      </c>
      <c r="AA77" s="95">
        <v>1759</v>
      </c>
      <c r="AB77" s="95" t="s">
        <v>647</v>
      </c>
      <c r="AC77" s="95">
        <v>153</v>
      </c>
      <c r="AD77" s="95" t="s">
        <v>647</v>
      </c>
      <c r="AE77" s="95">
        <v>5</v>
      </c>
      <c r="AF77" s="95">
        <v>34049385.870000005</v>
      </c>
      <c r="AG77" s="96">
        <v>4.7696180266027979E-3</v>
      </c>
      <c r="AH77" s="95">
        <v>183</v>
      </c>
      <c r="AI77" s="95">
        <v>4.5722566460123923E-3</v>
      </c>
      <c r="AJ77" s="95">
        <v>274</v>
      </c>
      <c r="AK77" s="97">
        <v>0.66788321167883213</v>
      </c>
      <c r="AL77" s="95">
        <v>45202779.18</v>
      </c>
      <c r="AM77" s="95">
        <v>1.2</v>
      </c>
      <c r="AN77" s="95" t="s">
        <v>488</v>
      </c>
      <c r="AO77" s="95" t="s">
        <v>491</v>
      </c>
    </row>
    <row r="78" spans="1:41" ht="17.649999999999999" customHeight="1">
      <c r="A78" s="3" t="s">
        <v>64</v>
      </c>
      <c r="B78" s="3" t="s">
        <v>72</v>
      </c>
      <c r="C78" s="3" t="s">
        <v>107</v>
      </c>
      <c r="D78" s="4">
        <v>101</v>
      </c>
      <c r="E78" s="4">
        <v>152</v>
      </c>
      <c r="F78" s="4">
        <v>2635</v>
      </c>
      <c r="G78" s="4">
        <v>2888</v>
      </c>
      <c r="H78" s="4">
        <v>37</v>
      </c>
      <c r="I78" s="4">
        <v>0</v>
      </c>
      <c r="J78" s="4">
        <v>3</v>
      </c>
      <c r="K78" s="4">
        <v>4</v>
      </c>
      <c r="L78" s="4">
        <v>7</v>
      </c>
      <c r="M78" s="4">
        <v>0</v>
      </c>
      <c r="N78" s="4">
        <v>0</v>
      </c>
      <c r="O78" s="4">
        <v>0</v>
      </c>
      <c r="P78" s="4">
        <v>0</v>
      </c>
      <c r="Q78" s="91">
        <v>54</v>
      </c>
      <c r="R78" s="101">
        <v>0</v>
      </c>
      <c r="S78" s="101">
        <v>13</v>
      </c>
      <c r="T78" s="101">
        <v>5</v>
      </c>
      <c r="U78" s="101">
        <v>0</v>
      </c>
      <c r="V78" s="101">
        <v>0</v>
      </c>
      <c r="W78" s="101">
        <v>0</v>
      </c>
      <c r="X78" s="101">
        <v>0</v>
      </c>
      <c r="Y78" s="101">
        <v>18</v>
      </c>
      <c r="Z78" s="101" t="s">
        <v>553</v>
      </c>
      <c r="AA78" s="95">
        <v>1705</v>
      </c>
      <c r="AB78" s="95" t="s">
        <v>647</v>
      </c>
      <c r="AC78" s="95">
        <v>238</v>
      </c>
      <c r="AD78" s="95" t="s">
        <v>647</v>
      </c>
      <c r="AE78" s="95">
        <v>3</v>
      </c>
      <c r="AF78" s="95">
        <v>10054206.146999998</v>
      </c>
      <c r="AG78" s="96">
        <v>1.4083873073365315E-3</v>
      </c>
      <c r="AH78" s="95">
        <v>138</v>
      </c>
      <c r="AI78" s="95">
        <v>3.4479312412552467E-3</v>
      </c>
      <c r="AJ78" s="95">
        <v>255</v>
      </c>
      <c r="AK78" s="97">
        <v>0.54117647058823526</v>
      </c>
      <c r="AL78" s="95">
        <v>19020741.800000001</v>
      </c>
      <c r="AM78" s="95">
        <v>2.5</v>
      </c>
      <c r="AN78" s="95" t="s">
        <v>644</v>
      </c>
      <c r="AO78" s="95" t="s">
        <v>489</v>
      </c>
    </row>
    <row r="79" spans="1:41" ht="17.649999999999999" customHeight="1">
      <c r="A79" s="3" t="s">
        <v>64</v>
      </c>
      <c r="B79" s="3" t="s">
        <v>108</v>
      </c>
      <c r="C79" s="3" t="s">
        <v>109</v>
      </c>
      <c r="D79" s="4">
        <v>5</v>
      </c>
      <c r="E79" s="4">
        <v>6</v>
      </c>
      <c r="F79" s="4">
        <v>89</v>
      </c>
      <c r="G79" s="4">
        <v>100</v>
      </c>
      <c r="H79" s="4">
        <v>6</v>
      </c>
      <c r="I79" s="4">
        <v>0</v>
      </c>
      <c r="J79" s="4">
        <v>0</v>
      </c>
      <c r="K79" s="4">
        <v>0</v>
      </c>
      <c r="L79" s="4">
        <v>0</v>
      </c>
      <c r="M79" s="4">
        <v>0</v>
      </c>
      <c r="N79" s="4">
        <v>0</v>
      </c>
      <c r="O79" s="4">
        <v>0</v>
      </c>
      <c r="P79" s="4">
        <v>1</v>
      </c>
      <c r="Q79" s="91">
        <v>14</v>
      </c>
      <c r="R79" s="101">
        <v>1</v>
      </c>
      <c r="S79" s="101">
        <v>0</v>
      </c>
      <c r="T79" s="101">
        <v>0</v>
      </c>
      <c r="U79" s="101">
        <v>0</v>
      </c>
      <c r="V79" s="101">
        <v>0</v>
      </c>
      <c r="W79" s="101">
        <v>0</v>
      </c>
      <c r="X79" s="101">
        <v>1</v>
      </c>
      <c r="Y79" s="101">
        <v>2</v>
      </c>
      <c r="Z79" s="101" t="s">
        <v>553</v>
      </c>
      <c r="AA79" s="95">
        <v>1198</v>
      </c>
      <c r="AB79" s="95" t="s">
        <v>647</v>
      </c>
      <c r="AC79" s="95">
        <v>18</v>
      </c>
      <c r="AD79" s="95" t="s">
        <v>647</v>
      </c>
      <c r="AE79" s="95" t="s">
        <v>475</v>
      </c>
      <c r="AF79" s="95">
        <v>5043559.8499999996</v>
      </c>
      <c r="AG79" s="96">
        <v>7.0649890928003686E-4</v>
      </c>
      <c r="AH79" s="95">
        <v>45</v>
      </c>
      <c r="AI79" s="95">
        <v>1.1243254047571458E-3</v>
      </c>
      <c r="AJ79" s="95">
        <v>77</v>
      </c>
      <c r="AK79" s="97">
        <v>0.58441558441558439</v>
      </c>
      <c r="AL79" s="95">
        <v>16044002.120000001</v>
      </c>
      <c r="AM79" s="95">
        <v>0.43</v>
      </c>
      <c r="AN79" s="95" t="s">
        <v>488</v>
      </c>
      <c r="AO79" s="95" t="s">
        <v>497</v>
      </c>
    </row>
    <row r="80" spans="1:41" ht="17.649999999999999" customHeight="1">
      <c r="A80" s="3" t="s">
        <v>64</v>
      </c>
      <c r="B80" s="3" t="s">
        <v>76</v>
      </c>
      <c r="C80" s="3" t="s">
        <v>110</v>
      </c>
      <c r="D80" s="4">
        <v>10</v>
      </c>
      <c r="E80" s="4">
        <v>38</v>
      </c>
      <c r="F80" s="4">
        <v>785</v>
      </c>
      <c r="G80" s="4">
        <v>833</v>
      </c>
      <c r="H80" s="4">
        <v>18</v>
      </c>
      <c r="I80" s="4">
        <v>0</v>
      </c>
      <c r="J80" s="4">
        <v>0</v>
      </c>
      <c r="K80" s="4">
        <v>2</v>
      </c>
      <c r="L80" s="4">
        <v>2</v>
      </c>
      <c r="M80" s="4">
        <v>0</v>
      </c>
      <c r="N80" s="4">
        <v>0</v>
      </c>
      <c r="O80" s="4">
        <v>0</v>
      </c>
      <c r="P80" s="4">
        <v>0</v>
      </c>
      <c r="Q80" s="91">
        <v>19</v>
      </c>
      <c r="R80" s="101">
        <v>1</v>
      </c>
      <c r="S80" s="101">
        <v>0</v>
      </c>
      <c r="T80" s="101">
        <v>2</v>
      </c>
      <c r="U80" s="101">
        <v>0</v>
      </c>
      <c r="V80" s="101">
        <v>0</v>
      </c>
      <c r="W80" s="101">
        <v>0</v>
      </c>
      <c r="X80" s="101">
        <v>0</v>
      </c>
      <c r="Y80" s="101">
        <v>3</v>
      </c>
      <c r="Z80" s="101" t="s">
        <v>553</v>
      </c>
      <c r="AA80" s="95">
        <v>2186</v>
      </c>
      <c r="AB80" s="95" t="s">
        <v>646</v>
      </c>
      <c r="AC80" s="95">
        <v>109</v>
      </c>
      <c r="AD80" s="95" t="s">
        <v>647</v>
      </c>
      <c r="AE80" s="95">
        <v>1</v>
      </c>
      <c r="AF80" s="95">
        <v>10183777.475</v>
      </c>
      <c r="AG80" s="96">
        <v>1.4265375830601293E-3</v>
      </c>
      <c r="AH80" s="95">
        <v>51</v>
      </c>
      <c r="AI80" s="95">
        <v>1.2742354587247651E-3</v>
      </c>
      <c r="AJ80" s="95">
        <v>82</v>
      </c>
      <c r="AK80" s="97">
        <v>0.62195121951219512</v>
      </c>
      <c r="AL80" s="95">
        <v>30355636.130000003</v>
      </c>
      <c r="AM80" s="95">
        <v>1.5</v>
      </c>
      <c r="AN80" s="95" t="s">
        <v>644</v>
      </c>
      <c r="AO80" s="95">
        <v>1</v>
      </c>
    </row>
    <row r="81" spans="1:41" ht="17.649999999999999" customHeight="1">
      <c r="A81" s="3" t="s">
        <v>64</v>
      </c>
      <c r="B81" s="3" t="s">
        <v>65</v>
      </c>
      <c r="C81" s="3" t="s">
        <v>111</v>
      </c>
      <c r="D81" s="4">
        <v>91</v>
      </c>
      <c r="E81" s="4">
        <v>145</v>
      </c>
      <c r="F81" s="4">
        <v>2258</v>
      </c>
      <c r="G81" s="4">
        <v>2494</v>
      </c>
      <c r="H81" s="4">
        <v>67</v>
      </c>
      <c r="I81" s="4">
        <v>0</v>
      </c>
      <c r="J81" s="4">
        <v>2</v>
      </c>
      <c r="K81" s="4">
        <v>2</v>
      </c>
      <c r="L81" s="4">
        <v>4</v>
      </c>
      <c r="M81" s="4">
        <v>0</v>
      </c>
      <c r="N81" s="4">
        <v>0</v>
      </c>
      <c r="O81" s="4">
        <v>0</v>
      </c>
      <c r="P81" s="4">
        <v>0</v>
      </c>
      <c r="Q81" s="91">
        <v>35</v>
      </c>
      <c r="R81" s="101">
        <v>6</v>
      </c>
      <c r="S81" s="101">
        <v>1</v>
      </c>
      <c r="T81" s="101">
        <v>6</v>
      </c>
      <c r="U81" s="101">
        <v>0</v>
      </c>
      <c r="V81" s="101">
        <v>0</v>
      </c>
      <c r="W81" s="101">
        <v>0</v>
      </c>
      <c r="X81" s="101">
        <v>2</v>
      </c>
      <c r="Y81" s="101">
        <v>15</v>
      </c>
      <c r="Z81" s="101" t="s">
        <v>553</v>
      </c>
      <c r="AA81" s="95">
        <v>1115</v>
      </c>
      <c r="AB81" s="95" t="s">
        <v>647</v>
      </c>
      <c r="AC81" s="95">
        <v>153</v>
      </c>
      <c r="AD81" s="95" t="s">
        <v>647</v>
      </c>
      <c r="AE81" s="95">
        <v>2</v>
      </c>
      <c r="AF81" s="95">
        <v>9913374.1403999999</v>
      </c>
      <c r="AG81" s="96">
        <v>1.3886596423511308E-3</v>
      </c>
      <c r="AH81" s="95">
        <v>109</v>
      </c>
      <c r="AI81" s="95">
        <v>2.7233659804117528E-3</v>
      </c>
      <c r="AJ81" s="95">
        <v>188</v>
      </c>
      <c r="AK81" s="97">
        <v>0.57978723404255317</v>
      </c>
      <c r="AL81" s="95">
        <v>26984958.219999999</v>
      </c>
      <c r="AM81" s="95">
        <v>1.8</v>
      </c>
      <c r="AN81" s="95" t="s">
        <v>644</v>
      </c>
      <c r="AO81" s="95" t="s">
        <v>486</v>
      </c>
    </row>
    <row r="82" spans="1:41" ht="17.649999999999999" customHeight="1">
      <c r="A82" s="3" t="s">
        <v>64</v>
      </c>
      <c r="B82" s="3" t="s">
        <v>76</v>
      </c>
      <c r="C82" s="3" t="s">
        <v>112</v>
      </c>
      <c r="D82" s="4">
        <v>2</v>
      </c>
      <c r="E82" s="4">
        <v>10</v>
      </c>
      <c r="F82" s="4">
        <v>113</v>
      </c>
      <c r="G82" s="4">
        <v>125</v>
      </c>
      <c r="H82" s="4">
        <v>3</v>
      </c>
      <c r="I82" s="4">
        <v>0</v>
      </c>
      <c r="J82" s="4">
        <v>0</v>
      </c>
      <c r="K82" s="4">
        <v>0</v>
      </c>
      <c r="L82" s="4">
        <v>0</v>
      </c>
      <c r="M82" s="4">
        <v>0</v>
      </c>
      <c r="N82" s="4">
        <v>0</v>
      </c>
      <c r="O82" s="4">
        <v>0</v>
      </c>
      <c r="P82" s="4">
        <v>0</v>
      </c>
      <c r="Q82" s="91">
        <v>7</v>
      </c>
      <c r="R82" s="101">
        <v>0</v>
      </c>
      <c r="S82" s="101">
        <v>0</v>
      </c>
      <c r="T82" s="101">
        <v>0</v>
      </c>
      <c r="U82" s="101">
        <v>0</v>
      </c>
      <c r="V82" s="101">
        <v>0</v>
      </c>
      <c r="W82" s="101">
        <v>0</v>
      </c>
      <c r="X82" s="101">
        <v>0</v>
      </c>
      <c r="Y82" s="101">
        <v>0</v>
      </c>
      <c r="Z82" s="101" t="s">
        <v>553</v>
      </c>
      <c r="AA82" s="95">
        <v>430</v>
      </c>
      <c r="AB82" s="95" t="s">
        <v>647</v>
      </c>
      <c r="AC82" s="95">
        <v>14</v>
      </c>
      <c r="AD82" s="95" t="s">
        <v>647</v>
      </c>
      <c r="AE82" s="95" t="s">
        <v>475</v>
      </c>
      <c r="AF82" s="95">
        <v>2480416.15</v>
      </c>
      <c r="AG82" s="96">
        <v>3.4745524126884078E-4</v>
      </c>
      <c r="AH82" s="95">
        <v>27</v>
      </c>
      <c r="AI82" s="95">
        <v>6.7459524285428741E-4</v>
      </c>
      <c r="AJ82" s="95">
        <v>37</v>
      </c>
      <c r="AK82" s="97">
        <v>0.72972972972972971</v>
      </c>
      <c r="AL82" s="95">
        <v>4664017</v>
      </c>
      <c r="AM82" s="95">
        <v>0.01</v>
      </c>
      <c r="AN82" s="95" t="s">
        <v>488</v>
      </c>
      <c r="AO82" s="95" t="s">
        <v>643</v>
      </c>
    </row>
    <row r="83" spans="1:41" ht="17.649999999999999" customHeight="1">
      <c r="A83" s="3" t="s">
        <v>64</v>
      </c>
      <c r="B83" s="3" t="s">
        <v>65</v>
      </c>
      <c r="C83" s="3" t="s">
        <v>113</v>
      </c>
      <c r="D83" s="4">
        <v>61</v>
      </c>
      <c r="E83" s="4">
        <v>163</v>
      </c>
      <c r="F83" s="4">
        <v>2025</v>
      </c>
      <c r="G83" s="4">
        <v>2249</v>
      </c>
      <c r="H83" s="4">
        <v>117</v>
      </c>
      <c r="I83" s="4">
        <v>0</v>
      </c>
      <c r="J83" s="4">
        <v>2</v>
      </c>
      <c r="K83" s="4">
        <v>4</v>
      </c>
      <c r="L83" s="4">
        <v>6</v>
      </c>
      <c r="M83" s="4">
        <v>0</v>
      </c>
      <c r="N83" s="4">
        <v>0</v>
      </c>
      <c r="O83" s="4">
        <v>0</v>
      </c>
      <c r="P83" s="4">
        <v>1</v>
      </c>
      <c r="Q83" s="91">
        <v>34</v>
      </c>
      <c r="R83" s="101">
        <v>7</v>
      </c>
      <c r="S83" s="101">
        <v>6</v>
      </c>
      <c r="T83" s="101">
        <v>5</v>
      </c>
      <c r="U83" s="101">
        <v>1</v>
      </c>
      <c r="V83" s="101">
        <v>0</v>
      </c>
      <c r="W83" s="101">
        <v>1</v>
      </c>
      <c r="X83" s="101">
        <v>1</v>
      </c>
      <c r="Y83" s="101">
        <v>21</v>
      </c>
      <c r="Z83" s="101" t="s">
        <v>553</v>
      </c>
      <c r="AA83" s="95">
        <v>1642</v>
      </c>
      <c r="AB83" s="95" t="s">
        <v>647</v>
      </c>
      <c r="AC83" s="95">
        <v>170</v>
      </c>
      <c r="AD83" s="95" t="s">
        <v>646</v>
      </c>
      <c r="AE83" s="95">
        <v>2</v>
      </c>
      <c r="AF83" s="95">
        <v>18928506.710000001</v>
      </c>
      <c r="AG83" s="96">
        <v>2.6514941316528365E-3</v>
      </c>
      <c r="AH83" s="95">
        <v>156</v>
      </c>
      <c r="AI83" s="95">
        <v>3.8976614031581052E-3</v>
      </c>
      <c r="AJ83" s="95">
        <v>257</v>
      </c>
      <c r="AK83" s="97">
        <v>0.60700389105058361</v>
      </c>
      <c r="AL83" s="95">
        <v>33465931.759999998</v>
      </c>
      <c r="AM83" s="95">
        <v>2</v>
      </c>
      <c r="AN83" s="95" t="s">
        <v>644</v>
      </c>
      <c r="AO83" s="95" t="s">
        <v>486</v>
      </c>
    </row>
    <row r="84" spans="1:41" ht="17.649999999999999" customHeight="1">
      <c r="A84" s="3" t="s">
        <v>64</v>
      </c>
      <c r="B84" s="3" t="s">
        <v>67</v>
      </c>
      <c r="C84" s="3" t="s">
        <v>114</v>
      </c>
      <c r="D84" s="4">
        <v>19</v>
      </c>
      <c r="E84" s="4">
        <v>45</v>
      </c>
      <c r="F84" s="4">
        <v>903</v>
      </c>
      <c r="G84" s="4">
        <v>967</v>
      </c>
      <c r="H84" s="4">
        <v>27</v>
      </c>
      <c r="I84" s="4">
        <v>0</v>
      </c>
      <c r="J84" s="4">
        <v>0</v>
      </c>
      <c r="K84" s="4">
        <v>3</v>
      </c>
      <c r="L84" s="4">
        <v>3</v>
      </c>
      <c r="M84" s="4">
        <v>0</v>
      </c>
      <c r="N84" s="4">
        <v>0</v>
      </c>
      <c r="O84" s="4">
        <v>0</v>
      </c>
      <c r="P84" s="4">
        <v>0</v>
      </c>
      <c r="Q84" s="91">
        <v>20</v>
      </c>
      <c r="R84" s="101">
        <v>6</v>
      </c>
      <c r="S84" s="101">
        <v>2</v>
      </c>
      <c r="T84" s="101">
        <v>2</v>
      </c>
      <c r="U84" s="101">
        <v>0</v>
      </c>
      <c r="V84" s="101">
        <v>0</v>
      </c>
      <c r="W84" s="101">
        <v>0</v>
      </c>
      <c r="X84" s="101">
        <v>4</v>
      </c>
      <c r="Y84" s="101">
        <v>14</v>
      </c>
      <c r="Z84" s="101" t="s">
        <v>553</v>
      </c>
      <c r="AA84" s="95">
        <v>1069</v>
      </c>
      <c r="AB84" s="95" t="s">
        <v>647</v>
      </c>
      <c r="AC84" s="95">
        <v>52</v>
      </c>
      <c r="AD84" s="95" t="s">
        <v>647</v>
      </c>
      <c r="AE84" s="95">
        <v>3</v>
      </c>
      <c r="AF84" s="95">
        <v>2535306.4349999996</v>
      </c>
      <c r="AG84" s="96">
        <v>3.5514424023701404E-4</v>
      </c>
      <c r="AH84" s="95">
        <v>52</v>
      </c>
      <c r="AI84" s="95">
        <v>1.2992204677193685E-3</v>
      </c>
      <c r="AJ84" s="95">
        <v>91</v>
      </c>
      <c r="AK84" s="97">
        <v>0.5714285714285714</v>
      </c>
      <c r="AL84" s="95">
        <v>13484925</v>
      </c>
      <c r="AM84" s="95">
        <v>0</v>
      </c>
      <c r="AN84" s="95" t="s">
        <v>644</v>
      </c>
      <c r="AO84" s="95" t="s">
        <v>487</v>
      </c>
    </row>
    <row r="85" spans="1:41" ht="17.649999999999999" customHeight="1">
      <c r="A85" s="3" t="s">
        <v>64</v>
      </c>
      <c r="B85" s="3" t="s">
        <v>76</v>
      </c>
      <c r="C85" s="3" t="s">
        <v>115</v>
      </c>
      <c r="D85" s="4">
        <v>3</v>
      </c>
      <c r="E85" s="4">
        <v>14</v>
      </c>
      <c r="F85" s="4">
        <v>332</v>
      </c>
      <c r="G85" s="4">
        <v>349</v>
      </c>
      <c r="H85" s="4">
        <v>3</v>
      </c>
      <c r="I85" s="4">
        <v>0</v>
      </c>
      <c r="J85" s="4">
        <v>1</v>
      </c>
      <c r="K85" s="4">
        <v>0</v>
      </c>
      <c r="L85" s="4">
        <v>1</v>
      </c>
      <c r="M85" s="4">
        <v>0</v>
      </c>
      <c r="N85" s="4">
        <v>0</v>
      </c>
      <c r="O85" s="4">
        <v>0</v>
      </c>
      <c r="P85" s="4">
        <v>0</v>
      </c>
      <c r="Q85" s="91">
        <v>22</v>
      </c>
      <c r="R85" s="101">
        <v>1</v>
      </c>
      <c r="S85" s="101">
        <v>0</v>
      </c>
      <c r="T85" s="101">
        <v>0</v>
      </c>
      <c r="U85" s="101">
        <v>0</v>
      </c>
      <c r="V85" s="101">
        <v>0</v>
      </c>
      <c r="W85" s="101">
        <v>0</v>
      </c>
      <c r="X85" s="101">
        <v>0</v>
      </c>
      <c r="Y85" s="101">
        <v>1</v>
      </c>
      <c r="Z85" s="101" t="s">
        <v>553</v>
      </c>
      <c r="AA85" s="95">
        <v>979</v>
      </c>
      <c r="AB85" s="95" t="s">
        <v>646</v>
      </c>
      <c r="AC85" s="95">
        <v>31</v>
      </c>
      <c r="AD85" s="95" t="s">
        <v>647</v>
      </c>
      <c r="AE85" s="95">
        <v>21</v>
      </c>
      <c r="AF85" s="95">
        <v>243432.86</v>
      </c>
      <c r="AG85" s="96">
        <v>3.4099932426284167E-5</v>
      </c>
      <c r="AH85" s="95">
        <v>18</v>
      </c>
      <c r="AI85" s="95">
        <v>4.4973016190285827E-4</v>
      </c>
      <c r="AJ85" s="95">
        <v>37</v>
      </c>
      <c r="AK85" s="97">
        <v>0.48648648648648651</v>
      </c>
      <c r="AL85" s="95">
        <v>2481451.79</v>
      </c>
      <c r="AM85" s="95">
        <v>0.7</v>
      </c>
      <c r="AN85" s="95" t="s">
        <v>488</v>
      </c>
      <c r="AO85" s="95" t="s">
        <v>494</v>
      </c>
    </row>
    <row r="86" spans="1:41" ht="17.649999999999999" customHeight="1">
      <c r="A86" s="3" t="s">
        <v>64</v>
      </c>
      <c r="B86" s="3" t="s">
        <v>116</v>
      </c>
      <c r="C86" s="3" t="s">
        <v>117</v>
      </c>
      <c r="D86" s="4">
        <v>13</v>
      </c>
      <c r="E86" s="4">
        <v>19</v>
      </c>
      <c r="F86" s="4">
        <v>211</v>
      </c>
      <c r="G86" s="4">
        <v>243</v>
      </c>
      <c r="H86" s="4">
        <v>17</v>
      </c>
      <c r="I86" s="4">
        <v>0</v>
      </c>
      <c r="J86" s="4">
        <v>0</v>
      </c>
      <c r="K86" s="4">
        <v>1</v>
      </c>
      <c r="L86" s="4">
        <v>1</v>
      </c>
      <c r="M86" s="4">
        <v>0</v>
      </c>
      <c r="N86" s="4">
        <v>0</v>
      </c>
      <c r="O86" s="4">
        <v>0</v>
      </c>
      <c r="P86" s="4">
        <v>0</v>
      </c>
      <c r="Q86" s="91">
        <v>7</v>
      </c>
      <c r="R86" s="101">
        <v>2</v>
      </c>
      <c r="S86" s="101">
        <v>0</v>
      </c>
      <c r="T86" s="101">
        <v>1</v>
      </c>
      <c r="U86" s="101">
        <v>0</v>
      </c>
      <c r="V86" s="101">
        <v>0</v>
      </c>
      <c r="W86" s="101">
        <v>0</v>
      </c>
      <c r="X86" s="101">
        <v>1</v>
      </c>
      <c r="Y86" s="101">
        <v>4</v>
      </c>
      <c r="Z86" s="101" t="s">
        <v>553</v>
      </c>
      <c r="AA86" s="95">
        <v>784</v>
      </c>
      <c r="AB86" s="95" t="s">
        <v>646</v>
      </c>
      <c r="AC86" s="95">
        <v>22</v>
      </c>
      <c r="AD86" s="95" t="s">
        <v>647</v>
      </c>
      <c r="AE86" s="95" t="s">
        <v>475</v>
      </c>
      <c r="AF86" s="95">
        <v>3745805.7920000004</v>
      </c>
      <c r="AG86" s="96">
        <v>5.2471028105730618E-4</v>
      </c>
      <c r="AH86" s="95">
        <v>76</v>
      </c>
      <c r="AI86" s="95">
        <v>1.898860683589846E-3</v>
      </c>
      <c r="AJ86" s="95">
        <v>101</v>
      </c>
      <c r="AK86" s="97">
        <v>0.75247524752475248</v>
      </c>
      <c r="AL86" s="95">
        <v>7391465.4000000004</v>
      </c>
      <c r="AM86" s="95">
        <v>0.2</v>
      </c>
      <c r="AN86" s="95" t="s">
        <v>485</v>
      </c>
      <c r="AO86" s="95" t="s">
        <v>487</v>
      </c>
    </row>
    <row r="87" spans="1:41" ht="17.649999999999999" customHeight="1">
      <c r="A87" s="3" t="s">
        <v>64</v>
      </c>
      <c r="B87" s="3" t="s">
        <v>67</v>
      </c>
      <c r="C87" s="3" t="s">
        <v>118</v>
      </c>
      <c r="D87" s="4">
        <v>65</v>
      </c>
      <c r="E87" s="4">
        <v>172</v>
      </c>
      <c r="F87" s="4">
        <v>3483</v>
      </c>
      <c r="G87" s="4">
        <v>3720</v>
      </c>
      <c r="H87" s="4">
        <v>73</v>
      </c>
      <c r="I87" s="4">
        <v>1</v>
      </c>
      <c r="J87" s="4">
        <v>1</v>
      </c>
      <c r="K87" s="4">
        <v>5</v>
      </c>
      <c r="L87" s="4">
        <v>7</v>
      </c>
      <c r="M87" s="4">
        <v>0</v>
      </c>
      <c r="N87" s="4">
        <v>0</v>
      </c>
      <c r="O87" s="4">
        <v>0</v>
      </c>
      <c r="P87" s="4">
        <v>0</v>
      </c>
      <c r="Q87" s="91">
        <v>36</v>
      </c>
      <c r="R87" s="101">
        <v>2</v>
      </c>
      <c r="S87" s="101">
        <v>1</v>
      </c>
      <c r="T87" s="101">
        <v>3</v>
      </c>
      <c r="U87" s="101">
        <v>1</v>
      </c>
      <c r="V87" s="101">
        <v>0</v>
      </c>
      <c r="W87" s="101">
        <v>0</v>
      </c>
      <c r="X87" s="101">
        <v>0</v>
      </c>
      <c r="Y87" s="101">
        <v>7</v>
      </c>
      <c r="Z87" s="101" t="s">
        <v>553</v>
      </c>
      <c r="AA87" s="95">
        <v>1538</v>
      </c>
      <c r="AB87" s="95" t="s">
        <v>646</v>
      </c>
      <c r="AC87" s="95">
        <v>255</v>
      </c>
      <c r="AD87" s="95" t="s">
        <v>646</v>
      </c>
      <c r="AE87" s="95">
        <v>2</v>
      </c>
      <c r="AF87" s="95">
        <v>2890252.4540000004</v>
      </c>
      <c r="AG87" s="96">
        <v>4.0486487065181752E-4</v>
      </c>
      <c r="AH87" s="95">
        <v>58</v>
      </c>
      <c r="AI87" s="95">
        <v>1.4491305216869877E-3</v>
      </c>
      <c r="AJ87" s="95">
        <v>108</v>
      </c>
      <c r="AK87" s="97">
        <v>0.53703703703703709</v>
      </c>
      <c r="AL87" s="95">
        <v>7221520.2699999996</v>
      </c>
      <c r="AM87" s="95">
        <v>2</v>
      </c>
      <c r="AN87" s="95" t="s">
        <v>644</v>
      </c>
      <c r="AO87" s="95" t="s">
        <v>487</v>
      </c>
    </row>
    <row r="88" spans="1:41" ht="17.649999999999999" customHeight="1">
      <c r="A88" s="3" t="s">
        <v>64</v>
      </c>
      <c r="B88" s="3" t="s">
        <v>76</v>
      </c>
      <c r="C88" s="3" t="s">
        <v>119</v>
      </c>
      <c r="D88" s="4">
        <v>2</v>
      </c>
      <c r="E88" s="4">
        <v>3</v>
      </c>
      <c r="F88" s="4">
        <v>85</v>
      </c>
      <c r="G88" s="4">
        <v>90</v>
      </c>
      <c r="H88" s="4">
        <v>0</v>
      </c>
      <c r="I88" s="4">
        <v>0</v>
      </c>
      <c r="J88" s="4">
        <v>0</v>
      </c>
      <c r="K88" s="4">
        <v>1</v>
      </c>
      <c r="L88" s="4">
        <v>1</v>
      </c>
      <c r="M88" s="4">
        <v>0</v>
      </c>
      <c r="N88" s="4">
        <v>0</v>
      </c>
      <c r="O88" s="4">
        <v>0</v>
      </c>
      <c r="P88" s="4">
        <v>0</v>
      </c>
      <c r="Q88" s="91">
        <v>10</v>
      </c>
      <c r="R88" s="101">
        <v>2</v>
      </c>
      <c r="S88" s="101">
        <v>0</v>
      </c>
      <c r="T88" s="101">
        <v>0</v>
      </c>
      <c r="U88" s="101">
        <v>0</v>
      </c>
      <c r="V88" s="101">
        <v>0</v>
      </c>
      <c r="W88" s="101">
        <v>0</v>
      </c>
      <c r="X88" s="101">
        <v>0</v>
      </c>
      <c r="Y88" s="101">
        <v>2</v>
      </c>
      <c r="Z88" s="101" t="s">
        <v>553</v>
      </c>
      <c r="AA88" s="95">
        <v>772</v>
      </c>
      <c r="AB88" s="95" t="s">
        <v>647</v>
      </c>
      <c r="AC88" s="95">
        <v>10</v>
      </c>
      <c r="AD88" s="95" t="s">
        <v>646</v>
      </c>
      <c r="AE88" s="95" t="s">
        <v>475</v>
      </c>
      <c r="AF88" s="95">
        <v>5688213.8370000003</v>
      </c>
      <c r="AG88" s="96">
        <v>7.9680166214189251E-4</v>
      </c>
      <c r="AH88" s="95">
        <v>30</v>
      </c>
      <c r="AI88" s="95">
        <v>7.4955026983809716E-4</v>
      </c>
      <c r="AJ88" s="95">
        <v>46</v>
      </c>
      <c r="AK88" s="97">
        <v>0.65217391304347827</v>
      </c>
      <c r="AL88" s="95">
        <v>7606639.1299999999</v>
      </c>
      <c r="AM88" s="95">
        <v>1.1000000000000001</v>
      </c>
      <c r="AN88" s="95" t="s">
        <v>488</v>
      </c>
      <c r="AO88" s="95" t="s">
        <v>494</v>
      </c>
    </row>
    <row r="89" spans="1:41" ht="17.649999999999999" customHeight="1">
      <c r="A89" s="3" t="s">
        <v>64</v>
      </c>
      <c r="B89" s="3" t="s">
        <v>65</v>
      </c>
      <c r="C89" s="3" t="s">
        <v>120</v>
      </c>
      <c r="D89" s="4">
        <v>53</v>
      </c>
      <c r="E89" s="4">
        <v>68</v>
      </c>
      <c r="F89" s="4">
        <v>1135</v>
      </c>
      <c r="G89" s="4">
        <v>1256</v>
      </c>
      <c r="H89" s="4">
        <v>29</v>
      </c>
      <c r="I89" s="4">
        <v>0</v>
      </c>
      <c r="J89" s="4">
        <v>1</v>
      </c>
      <c r="K89" s="4">
        <v>2</v>
      </c>
      <c r="L89" s="4">
        <v>3</v>
      </c>
      <c r="M89" s="4">
        <v>0</v>
      </c>
      <c r="N89" s="4">
        <v>0</v>
      </c>
      <c r="O89" s="4">
        <v>0</v>
      </c>
      <c r="P89" s="4">
        <v>0</v>
      </c>
      <c r="Q89" s="91">
        <v>11</v>
      </c>
      <c r="R89" s="101">
        <v>4</v>
      </c>
      <c r="S89" s="101">
        <v>1</v>
      </c>
      <c r="T89" s="101">
        <v>1</v>
      </c>
      <c r="U89" s="101">
        <v>0</v>
      </c>
      <c r="V89" s="101">
        <v>0</v>
      </c>
      <c r="W89" s="101">
        <v>0</v>
      </c>
      <c r="X89" s="101">
        <v>0</v>
      </c>
      <c r="Y89" s="101">
        <v>6</v>
      </c>
      <c r="Z89" s="101" t="s">
        <v>553</v>
      </c>
      <c r="AA89" s="95">
        <v>976</v>
      </c>
      <c r="AB89" s="95" t="s">
        <v>646</v>
      </c>
      <c r="AC89" s="95">
        <v>93</v>
      </c>
      <c r="AD89" s="95" t="s">
        <v>647</v>
      </c>
      <c r="AE89" s="95" t="s">
        <v>475</v>
      </c>
      <c r="AF89" s="95">
        <v>4853363.54</v>
      </c>
      <c r="AG89" s="96">
        <v>6.798563215918809E-4</v>
      </c>
      <c r="AH89" s="95">
        <v>121</v>
      </c>
      <c r="AI89" s="95">
        <v>3.0231860883469918E-3</v>
      </c>
      <c r="AJ89" s="95">
        <v>171</v>
      </c>
      <c r="AK89" s="97">
        <v>0.70760233918128657</v>
      </c>
      <c r="AL89" s="95">
        <v>13542156.870000001</v>
      </c>
      <c r="AM89" s="95">
        <v>1</v>
      </c>
      <c r="AN89" s="95" t="s">
        <v>644</v>
      </c>
      <c r="AO89" s="95" t="s">
        <v>486</v>
      </c>
    </row>
    <row r="90" spans="1:41" ht="17.649999999999999" customHeight="1">
      <c r="A90" s="3" t="s">
        <v>64</v>
      </c>
      <c r="B90" s="3" t="s">
        <v>76</v>
      </c>
      <c r="C90" s="3" t="s">
        <v>121</v>
      </c>
      <c r="D90" s="4">
        <v>6</v>
      </c>
      <c r="E90" s="4">
        <v>23</v>
      </c>
      <c r="F90" s="4">
        <v>398</v>
      </c>
      <c r="G90" s="4">
        <v>427</v>
      </c>
      <c r="H90" s="4">
        <v>4</v>
      </c>
      <c r="I90" s="4">
        <v>1</v>
      </c>
      <c r="J90" s="4">
        <v>0</v>
      </c>
      <c r="K90" s="4">
        <v>3</v>
      </c>
      <c r="L90" s="4">
        <v>4</v>
      </c>
      <c r="M90" s="4">
        <v>0</v>
      </c>
      <c r="N90" s="4">
        <v>0</v>
      </c>
      <c r="O90" s="4">
        <v>0</v>
      </c>
      <c r="P90" s="4">
        <v>0</v>
      </c>
      <c r="Q90" s="91">
        <v>8</v>
      </c>
      <c r="R90" s="101">
        <v>1</v>
      </c>
      <c r="S90" s="101">
        <v>0</v>
      </c>
      <c r="T90" s="101">
        <v>0</v>
      </c>
      <c r="U90" s="101">
        <v>0</v>
      </c>
      <c r="V90" s="101">
        <v>0</v>
      </c>
      <c r="W90" s="101">
        <v>0</v>
      </c>
      <c r="X90" s="101">
        <v>0</v>
      </c>
      <c r="Y90" s="101">
        <v>1</v>
      </c>
      <c r="Z90" s="101" t="s">
        <v>553</v>
      </c>
      <c r="AA90" s="95">
        <v>889</v>
      </c>
      <c r="AB90" s="95" t="s">
        <v>646</v>
      </c>
      <c r="AC90" s="95">
        <v>30</v>
      </c>
      <c r="AD90" s="95" t="s">
        <v>646</v>
      </c>
      <c r="AE90" s="95">
        <v>2</v>
      </c>
      <c r="AF90" s="95">
        <v>895631.78</v>
      </c>
      <c r="AG90" s="96">
        <v>1.2545957508297199E-4</v>
      </c>
      <c r="AH90" s="95">
        <v>35</v>
      </c>
      <c r="AI90" s="95">
        <v>8.7447531481111337E-4</v>
      </c>
      <c r="AJ90" s="95">
        <v>62</v>
      </c>
      <c r="AK90" s="97">
        <v>0.56451612903225812</v>
      </c>
      <c r="AL90" s="95">
        <v>4673500.6800000006</v>
      </c>
      <c r="AM90" s="95">
        <v>0.2</v>
      </c>
      <c r="AN90" s="95" t="s">
        <v>644</v>
      </c>
      <c r="AO90" s="95" t="s">
        <v>494</v>
      </c>
    </row>
    <row r="91" spans="1:41" ht="17.649999999999999" customHeight="1">
      <c r="A91" s="3" t="s">
        <v>122</v>
      </c>
      <c r="B91" s="3" t="s">
        <v>123</v>
      </c>
      <c r="C91" s="3" t="s">
        <v>124</v>
      </c>
      <c r="D91" s="4">
        <v>3</v>
      </c>
      <c r="E91" s="4">
        <v>4</v>
      </c>
      <c r="F91" s="4">
        <v>40</v>
      </c>
      <c r="G91" s="4">
        <v>47</v>
      </c>
      <c r="H91" s="4">
        <v>1</v>
      </c>
      <c r="I91" s="4">
        <v>0</v>
      </c>
      <c r="J91" s="4">
        <v>0</v>
      </c>
      <c r="K91" s="4">
        <v>0</v>
      </c>
      <c r="L91" s="4">
        <v>0</v>
      </c>
      <c r="M91" s="4">
        <v>0</v>
      </c>
      <c r="N91" s="4">
        <v>0</v>
      </c>
      <c r="O91" s="4">
        <v>0</v>
      </c>
      <c r="P91" s="4">
        <v>0</v>
      </c>
      <c r="Q91" s="91">
        <v>4</v>
      </c>
      <c r="R91" s="101">
        <v>5</v>
      </c>
      <c r="S91" s="101">
        <v>1</v>
      </c>
      <c r="T91" s="101">
        <v>1</v>
      </c>
      <c r="U91" s="101">
        <v>0</v>
      </c>
      <c r="V91" s="101">
        <v>0</v>
      </c>
      <c r="W91" s="101">
        <v>0</v>
      </c>
      <c r="X91" s="101">
        <v>1</v>
      </c>
      <c r="Y91" s="101">
        <v>8</v>
      </c>
      <c r="Z91" s="101" t="s">
        <v>553</v>
      </c>
      <c r="AA91" s="95">
        <v>725</v>
      </c>
      <c r="AB91" s="95" t="s">
        <v>647</v>
      </c>
      <c r="AC91" s="95">
        <v>1</v>
      </c>
      <c r="AD91" s="95" t="s">
        <v>646</v>
      </c>
      <c r="AE91" s="95" t="s">
        <v>475</v>
      </c>
      <c r="AF91" s="95">
        <v>11330338.925199999</v>
      </c>
      <c r="AG91" s="96">
        <v>1.5871472393505837E-3</v>
      </c>
      <c r="AH91" s="95">
        <v>63</v>
      </c>
      <c r="AI91" s="95">
        <v>1.5740555666600041E-3</v>
      </c>
      <c r="AJ91" s="95">
        <v>109</v>
      </c>
      <c r="AK91" s="97">
        <v>0.57798165137614677</v>
      </c>
      <c r="AL91" s="95">
        <v>16569581</v>
      </c>
      <c r="AM91" s="95">
        <v>0</v>
      </c>
      <c r="AN91" s="95" t="s">
        <v>644</v>
      </c>
      <c r="AO91" s="95" t="s">
        <v>505</v>
      </c>
    </row>
    <row r="92" spans="1:41" ht="17.649999999999999" customHeight="1">
      <c r="A92" s="3" t="s">
        <v>122</v>
      </c>
      <c r="B92" s="3" t="s">
        <v>123</v>
      </c>
      <c r="C92" s="3" t="s">
        <v>125</v>
      </c>
      <c r="D92" s="4">
        <v>2</v>
      </c>
      <c r="E92" s="4">
        <v>34</v>
      </c>
      <c r="F92" s="4">
        <v>605</v>
      </c>
      <c r="G92" s="4">
        <v>641</v>
      </c>
      <c r="H92" s="4">
        <v>1</v>
      </c>
      <c r="I92" s="4">
        <v>1</v>
      </c>
      <c r="J92" s="4">
        <v>2</v>
      </c>
      <c r="K92" s="4">
        <v>1</v>
      </c>
      <c r="L92" s="4">
        <v>4</v>
      </c>
      <c r="M92" s="4">
        <v>0</v>
      </c>
      <c r="N92" s="4">
        <v>0</v>
      </c>
      <c r="O92" s="4">
        <v>1</v>
      </c>
      <c r="P92" s="4">
        <v>0</v>
      </c>
      <c r="Q92" s="91">
        <v>17</v>
      </c>
      <c r="R92" s="101">
        <v>10</v>
      </c>
      <c r="S92" s="101">
        <v>2</v>
      </c>
      <c r="T92" s="101">
        <v>1</v>
      </c>
      <c r="U92" s="101">
        <v>0</v>
      </c>
      <c r="V92" s="101">
        <v>0</v>
      </c>
      <c r="W92" s="101">
        <v>0</v>
      </c>
      <c r="X92" s="101">
        <v>1</v>
      </c>
      <c r="Y92" s="101">
        <v>14</v>
      </c>
      <c r="Z92" s="101" t="s">
        <v>552</v>
      </c>
      <c r="AA92" s="95">
        <v>3724</v>
      </c>
      <c r="AB92" s="95" t="s">
        <v>646</v>
      </c>
      <c r="AC92" s="95">
        <v>110</v>
      </c>
      <c r="AD92" s="95" t="s">
        <v>647</v>
      </c>
      <c r="AE92" s="95" t="s">
        <v>475</v>
      </c>
      <c r="AF92" s="95">
        <v>20474943.375200003</v>
      </c>
      <c r="AG92" s="96">
        <v>2.8681180738143355E-3</v>
      </c>
      <c r="AH92" s="95">
        <v>82</v>
      </c>
      <c r="AI92" s="95">
        <v>2.0487707375574657E-3</v>
      </c>
      <c r="AJ92" s="95">
        <v>148</v>
      </c>
      <c r="AK92" s="97">
        <v>0.55405405405405406</v>
      </c>
      <c r="AL92" s="95">
        <v>68583248.289999992</v>
      </c>
      <c r="AM92" s="95">
        <v>2</v>
      </c>
      <c r="AN92" s="95" t="s">
        <v>485</v>
      </c>
      <c r="AO92" s="95" t="s">
        <v>505</v>
      </c>
    </row>
    <row r="93" spans="1:41" ht="17.649999999999999" customHeight="1">
      <c r="A93" s="3" t="s">
        <v>122</v>
      </c>
      <c r="B93" s="3" t="s">
        <v>123</v>
      </c>
      <c r="C93" s="3" t="s">
        <v>126</v>
      </c>
      <c r="D93" s="4">
        <v>6</v>
      </c>
      <c r="E93" s="4">
        <v>9</v>
      </c>
      <c r="F93" s="4">
        <v>97</v>
      </c>
      <c r="G93" s="4">
        <v>112</v>
      </c>
      <c r="H93" s="4">
        <v>3</v>
      </c>
      <c r="I93" s="4">
        <v>0</v>
      </c>
      <c r="J93" s="4">
        <v>0</v>
      </c>
      <c r="K93" s="4">
        <v>4</v>
      </c>
      <c r="L93" s="4">
        <v>4</v>
      </c>
      <c r="M93" s="4">
        <v>0</v>
      </c>
      <c r="N93" s="4">
        <v>0</v>
      </c>
      <c r="O93" s="4">
        <v>0</v>
      </c>
      <c r="P93" s="4">
        <v>0</v>
      </c>
      <c r="Q93" s="91">
        <v>23</v>
      </c>
      <c r="R93" s="101">
        <v>2</v>
      </c>
      <c r="S93" s="101">
        <v>1</v>
      </c>
      <c r="T93" s="101">
        <v>0</v>
      </c>
      <c r="U93" s="101">
        <v>0</v>
      </c>
      <c r="V93" s="101">
        <v>0</v>
      </c>
      <c r="W93" s="101">
        <v>0</v>
      </c>
      <c r="X93" s="101">
        <v>0</v>
      </c>
      <c r="Y93" s="101">
        <v>3</v>
      </c>
      <c r="Z93" s="101" t="s">
        <v>553</v>
      </c>
      <c r="AA93" s="95">
        <v>1763</v>
      </c>
      <c r="AB93" s="95" t="s">
        <v>647</v>
      </c>
      <c r="AC93" s="95">
        <v>4</v>
      </c>
      <c r="AD93" s="95" t="s">
        <v>646</v>
      </c>
      <c r="AE93" s="95">
        <v>1</v>
      </c>
      <c r="AF93" s="95">
        <v>9846582.6400000006</v>
      </c>
      <c r="AG93" s="96">
        <v>1.3793035281014355E-3</v>
      </c>
      <c r="AH93" s="95">
        <v>62</v>
      </c>
      <c r="AI93" s="95">
        <v>1.5490705576654007E-3</v>
      </c>
      <c r="AJ93" s="95">
        <v>87</v>
      </c>
      <c r="AK93" s="97">
        <v>0.71264367816091956</v>
      </c>
      <c r="AL93" s="95">
        <v>14005456.1</v>
      </c>
      <c r="AM93" s="95">
        <v>0.4</v>
      </c>
      <c r="AN93" s="95" t="s">
        <v>644</v>
      </c>
      <c r="AO93" s="95" t="s">
        <v>505</v>
      </c>
    </row>
    <row r="94" spans="1:41" ht="17.649999999999999" customHeight="1">
      <c r="A94" s="3" t="s">
        <v>122</v>
      </c>
      <c r="B94" s="3" t="s">
        <v>123</v>
      </c>
      <c r="C94" s="3" t="s">
        <v>127</v>
      </c>
      <c r="D94" s="4">
        <v>1</v>
      </c>
      <c r="E94" s="4">
        <v>8</v>
      </c>
      <c r="F94" s="4">
        <v>78</v>
      </c>
      <c r="G94" s="4">
        <v>87</v>
      </c>
      <c r="H94" s="4">
        <v>0</v>
      </c>
      <c r="I94" s="4">
        <v>0</v>
      </c>
      <c r="J94" s="4">
        <v>0</v>
      </c>
      <c r="K94" s="4">
        <v>2</v>
      </c>
      <c r="L94" s="4">
        <v>2</v>
      </c>
      <c r="M94" s="4">
        <v>0</v>
      </c>
      <c r="N94" s="4">
        <v>0</v>
      </c>
      <c r="O94" s="4">
        <v>0</v>
      </c>
      <c r="P94" s="4">
        <v>0</v>
      </c>
      <c r="Q94" s="91">
        <v>22</v>
      </c>
      <c r="R94" s="101">
        <v>4</v>
      </c>
      <c r="S94" s="101">
        <v>0</v>
      </c>
      <c r="T94" s="101">
        <v>0</v>
      </c>
      <c r="U94" s="101">
        <v>0</v>
      </c>
      <c r="V94" s="101">
        <v>0</v>
      </c>
      <c r="W94" s="101">
        <v>0</v>
      </c>
      <c r="X94" s="101">
        <v>0</v>
      </c>
      <c r="Y94" s="101">
        <v>4</v>
      </c>
      <c r="Z94" s="101" t="s">
        <v>552</v>
      </c>
      <c r="AA94" s="95">
        <v>2431</v>
      </c>
      <c r="AB94" s="95" t="s">
        <v>646</v>
      </c>
      <c r="AC94" s="95">
        <v>18</v>
      </c>
      <c r="AD94" s="95" t="s">
        <v>647</v>
      </c>
      <c r="AE94" s="95" t="s">
        <v>475</v>
      </c>
      <c r="AF94" s="95">
        <v>5643084.8827999998</v>
      </c>
      <c r="AG94" s="96">
        <v>7.9048002467401368E-4</v>
      </c>
      <c r="AH94" s="95">
        <v>72</v>
      </c>
      <c r="AI94" s="95">
        <v>1.7989206476114331E-3</v>
      </c>
      <c r="AJ94" s="95">
        <v>146</v>
      </c>
      <c r="AK94" s="97">
        <v>0.49315068493150682</v>
      </c>
      <c r="AL94" s="95">
        <v>13546622.939999999</v>
      </c>
      <c r="AM94" s="95">
        <v>1</v>
      </c>
      <c r="AN94" s="95" t="s">
        <v>644</v>
      </c>
      <c r="AO94" s="95" t="s">
        <v>505</v>
      </c>
    </row>
    <row r="95" spans="1:41" ht="17.649999999999999" customHeight="1">
      <c r="A95" s="3" t="s">
        <v>122</v>
      </c>
      <c r="B95" s="3" t="s">
        <v>123</v>
      </c>
      <c r="C95" s="3" t="s">
        <v>128</v>
      </c>
      <c r="D95" s="4">
        <v>8</v>
      </c>
      <c r="E95" s="4">
        <v>22</v>
      </c>
      <c r="F95" s="4">
        <v>367</v>
      </c>
      <c r="G95" s="4">
        <v>397</v>
      </c>
      <c r="H95" s="4">
        <v>9</v>
      </c>
      <c r="I95" s="4">
        <v>0</v>
      </c>
      <c r="J95" s="4">
        <v>1</v>
      </c>
      <c r="K95" s="4">
        <v>4</v>
      </c>
      <c r="L95" s="4">
        <v>5</v>
      </c>
      <c r="M95" s="4">
        <v>0</v>
      </c>
      <c r="N95" s="4">
        <v>0</v>
      </c>
      <c r="O95" s="4">
        <v>0</v>
      </c>
      <c r="P95" s="4">
        <v>0</v>
      </c>
      <c r="Q95" s="91">
        <v>45</v>
      </c>
      <c r="R95" s="101">
        <v>19</v>
      </c>
      <c r="S95" s="101">
        <v>2</v>
      </c>
      <c r="T95" s="101">
        <v>3</v>
      </c>
      <c r="U95" s="101">
        <v>1</v>
      </c>
      <c r="V95" s="101">
        <v>0</v>
      </c>
      <c r="W95" s="101">
        <v>0</v>
      </c>
      <c r="X95" s="101">
        <v>1</v>
      </c>
      <c r="Y95" s="101">
        <v>26</v>
      </c>
      <c r="Z95" s="101" t="s">
        <v>552</v>
      </c>
      <c r="AA95" s="95">
        <v>3130</v>
      </c>
      <c r="AB95" s="95" t="s">
        <v>647</v>
      </c>
      <c r="AC95" s="95">
        <v>41</v>
      </c>
      <c r="AD95" s="95" t="s">
        <v>647</v>
      </c>
      <c r="AE95" s="95">
        <v>3</v>
      </c>
      <c r="AF95" s="95">
        <v>11870572.01</v>
      </c>
      <c r="AG95" s="96">
        <v>1.6628227734018335E-3</v>
      </c>
      <c r="AH95" s="95">
        <v>87</v>
      </c>
      <c r="AI95" s="95">
        <v>2.1736957825304816E-3</v>
      </c>
      <c r="AJ95" s="95">
        <v>129</v>
      </c>
      <c r="AK95" s="97">
        <v>0.67441860465116277</v>
      </c>
      <c r="AL95" s="95">
        <v>72496860</v>
      </c>
      <c r="AM95" s="95">
        <v>1</v>
      </c>
      <c r="AN95" s="95" t="s">
        <v>644</v>
      </c>
      <c r="AO95" s="95" t="s">
        <v>505</v>
      </c>
    </row>
    <row r="96" spans="1:41" ht="17.649999999999999" customHeight="1">
      <c r="A96" s="3" t="s">
        <v>122</v>
      </c>
      <c r="B96" s="3" t="s">
        <v>123</v>
      </c>
      <c r="C96" s="3" t="s">
        <v>129</v>
      </c>
      <c r="D96" s="4">
        <v>56</v>
      </c>
      <c r="E96" s="4">
        <v>153</v>
      </c>
      <c r="F96" s="4">
        <v>1735</v>
      </c>
      <c r="G96" s="4">
        <v>1944</v>
      </c>
      <c r="H96" s="4">
        <v>1</v>
      </c>
      <c r="I96" s="4">
        <v>1</v>
      </c>
      <c r="J96" s="4">
        <v>6</v>
      </c>
      <c r="K96" s="4">
        <v>7</v>
      </c>
      <c r="L96" s="4">
        <v>14</v>
      </c>
      <c r="M96" s="4">
        <v>0</v>
      </c>
      <c r="N96" s="4">
        <v>0</v>
      </c>
      <c r="O96" s="4">
        <v>0</v>
      </c>
      <c r="P96" s="4">
        <v>0</v>
      </c>
      <c r="Q96" s="91">
        <v>40</v>
      </c>
      <c r="R96" s="101">
        <v>31</v>
      </c>
      <c r="S96" s="101">
        <v>13</v>
      </c>
      <c r="T96" s="101">
        <v>0</v>
      </c>
      <c r="U96" s="101">
        <v>0</v>
      </c>
      <c r="V96" s="101">
        <v>0</v>
      </c>
      <c r="W96" s="101">
        <v>0</v>
      </c>
      <c r="X96" s="101">
        <v>0</v>
      </c>
      <c r="Y96" s="101">
        <v>44</v>
      </c>
      <c r="Z96" s="101" t="s">
        <v>552</v>
      </c>
      <c r="AA96" s="95">
        <v>2791</v>
      </c>
      <c r="AB96" s="95" t="s">
        <v>646</v>
      </c>
      <c r="AC96" s="95">
        <v>547</v>
      </c>
      <c r="AD96" s="95" t="s">
        <v>647</v>
      </c>
      <c r="AE96" s="95">
        <v>1</v>
      </c>
      <c r="AF96" s="95">
        <v>122666382.79180001</v>
      </c>
      <c r="AG96" s="96">
        <v>1.7183035043736854E-2</v>
      </c>
      <c r="AH96" s="95">
        <v>309</v>
      </c>
      <c r="AI96" s="95">
        <v>7.7203677793324004E-3</v>
      </c>
      <c r="AJ96" s="95">
        <v>512</v>
      </c>
      <c r="AK96" s="97">
        <v>0.603515625</v>
      </c>
      <c r="AL96" s="95">
        <v>282046912.24000001</v>
      </c>
      <c r="AM96" s="95">
        <v>6.5</v>
      </c>
      <c r="AN96" s="95" t="s">
        <v>488</v>
      </c>
      <c r="AO96" s="95" t="s">
        <v>505</v>
      </c>
    </row>
    <row r="97" spans="1:41" ht="17.649999999999999" customHeight="1">
      <c r="A97" s="3" t="s">
        <v>122</v>
      </c>
      <c r="B97" s="3" t="s">
        <v>123</v>
      </c>
      <c r="C97" s="3" t="s">
        <v>130</v>
      </c>
      <c r="D97" s="4">
        <v>84</v>
      </c>
      <c r="E97" s="4">
        <v>79</v>
      </c>
      <c r="F97" s="4">
        <v>449</v>
      </c>
      <c r="G97" s="4">
        <v>612</v>
      </c>
      <c r="H97" s="4">
        <v>49</v>
      </c>
      <c r="I97" s="4">
        <v>0</v>
      </c>
      <c r="J97" s="4">
        <v>1</v>
      </c>
      <c r="K97" s="4">
        <v>3</v>
      </c>
      <c r="L97" s="4">
        <v>4</v>
      </c>
      <c r="M97" s="4">
        <v>0</v>
      </c>
      <c r="N97" s="4">
        <v>0</v>
      </c>
      <c r="O97" s="4">
        <v>0</v>
      </c>
      <c r="P97" s="4">
        <v>0</v>
      </c>
      <c r="Q97" s="91">
        <v>26</v>
      </c>
      <c r="R97" s="101">
        <v>1</v>
      </c>
      <c r="S97" s="101">
        <v>3</v>
      </c>
      <c r="T97" s="101">
        <v>3</v>
      </c>
      <c r="U97" s="101">
        <v>0</v>
      </c>
      <c r="V97" s="101">
        <v>0</v>
      </c>
      <c r="W97" s="101">
        <v>0</v>
      </c>
      <c r="X97" s="101">
        <v>0</v>
      </c>
      <c r="Y97" s="101">
        <v>7</v>
      </c>
      <c r="Z97" s="101" t="s">
        <v>552</v>
      </c>
      <c r="AA97" s="95">
        <v>606</v>
      </c>
      <c r="AB97" s="95" t="s">
        <v>646</v>
      </c>
      <c r="AC97" s="95">
        <v>174</v>
      </c>
      <c r="AD97" s="95" t="s">
        <v>647</v>
      </c>
      <c r="AE97" s="95">
        <v>10</v>
      </c>
      <c r="AF97" s="95">
        <v>18254373.671999998</v>
      </c>
      <c r="AG97" s="96">
        <v>2.5570619705956739E-3</v>
      </c>
      <c r="AH97" s="95">
        <v>60</v>
      </c>
      <c r="AI97" s="95">
        <v>1.4991005396761943E-3</v>
      </c>
      <c r="AJ97" s="95">
        <v>110</v>
      </c>
      <c r="AK97" s="97">
        <v>0.54545454545454541</v>
      </c>
      <c r="AL97" s="95">
        <v>70041715.689999998</v>
      </c>
      <c r="AM97" s="95">
        <v>7</v>
      </c>
      <c r="AN97" s="95" t="s">
        <v>485</v>
      </c>
      <c r="AO97" s="95">
        <v>1</v>
      </c>
    </row>
    <row r="98" spans="1:41" ht="17.649999999999999" customHeight="1">
      <c r="A98" s="3" t="s">
        <v>122</v>
      </c>
      <c r="B98" s="3" t="s">
        <v>123</v>
      </c>
      <c r="C98" s="3" t="s">
        <v>131</v>
      </c>
      <c r="D98" s="4">
        <v>207</v>
      </c>
      <c r="E98" s="4">
        <v>361</v>
      </c>
      <c r="F98" s="4">
        <v>3357</v>
      </c>
      <c r="G98" s="4">
        <v>3925</v>
      </c>
      <c r="H98" s="4">
        <v>3</v>
      </c>
      <c r="I98" s="4">
        <v>5</v>
      </c>
      <c r="J98" s="4">
        <v>3</v>
      </c>
      <c r="K98" s="4">
        <v>12</v>
      </c>
      <c r="L98" s="4">
        <v>20</v>
      </c>
      <c r="M98" s="4">
        <v>1</v>
      </c>
      <c r="N98" s="4">
        <v>0</v>
      </c>
      <c r="O98" s="4">
        <v>0</v>
      </c>
      <c r="P98" s="4">
        <v>0</v>
      </c>
      <c r="Q98" s="91">
        <v>56</v>
      </c>
      <c r="R98" s="101">
        <v>16</v>
      </c>
      <c r="S98" s="101">
        <v>6</v>
      </c>
      <c r="T98" s="101">
        <v>0</v>
      </c>
      <c r="U98" s="101">
        <v>0</v>
      </c>
      <c r="V98" s="101">
        <v>0</v>
      </c>
      <c r="W98" s="101">
        <v>0</v>
      </c>
      <c r="X98" s="101">
        <v>0</v>
      </c>
      <c r="Y98" s="101">
        <v>22</v>
      </c>
      <c r="Z98" s="101" t="s">
        <v>552</v>
      </c>
      <c r="AA98" s="95">
        <v>7006</v>
      </c>
      <c r="AB98" s="95" t="s">
        <v>646</v>
      </c>
      <c r="AC98" s="95">
        <v>1932</v>
      </c>
      <c r="AD98" s="95" t="s">
        <v>646</v>
      </c>
      <c r="AE98" s="95">
        <v>60</v>
      </c>
      <c r="AF98" s="95">
        <v>305346832.51900005</v>
      </c>
      <c r="AG98" s="96">
        <v>4.2772805427655949E-2</v>
      </c>
      <c r="AH98" s="95">
        <v>274</v>
      </c>
      <c r="AI98" s="95">
        <v>6.845892464521287E-3</v>
      </c>
      <c r="AJ98" s="95">
        <v>487</v>
      </c>
      <c r="AK98" s="97">
        <v>0.56262833675564683</v>
      </c>
      <c r="AL98" s="95">
        <v>467766684.10000008</v>
      </c>
      <c r="AM98" s="95">
        <v>14</v>
      </c>
      <c r="AN98" s="95" t="s">
        <v>488</v>
      </c>
      <c r="AO98" s="95" t="s">
        <v>505</v>
      </c>
    </row>
    <row r="99" spans="1:41" ht="17.649999999999999" customHeight="1">
      <c r="A99" s="3" t="s">
        <v>122</v>
      </c>
      <c r="B99" s="3" t="s">
        <v>123</v>
      </c>
      <c r="C99" s="3" t="s">
        <v>132</v>
      </c>
      <c r="D99" s="4">
        <v>7</v>
      </c>
      <c r="E99" s="4">
        <v>7</v>
      </c>
      <c r="F99" s="4">
        <v>137</v>
      </c>
      <c r="G99" s="4">
        <v>151</v>
      </c>
      <c r="H99" s="4">
        <v>8</v>
      </c>
      <c r="I99" s="4">
        <v>0</v>
      </c>
      <c r="J99" s="4">
        <v>0</v>
      </c>
      <c r="K99" s="4">
        <v>3</v>
      </c>
      <c r="L99" s="4">
        <v>3</v>
      </c>
      <c r="M99" s="4">
        <v>0</v>
      </c>
      <c r="N99" s="4">
        <v>0</v>
      </c>
      <c r="O99" s="4">
        <v>0</v>
      </c>
      <c r="P99" s="4">
        <v>0</v>
      </c>
      <c r="Q99" s="91">
        <v>21</v>
      </c>
      <c r="R99" s="101">
        <v>7</v>
      </c>
      <c r="S99" s="101">
        <v>4</v>
      </c>
      <c r="T99" s="101">
        <v>3</v>
      </c>
      <c r="U99" s="101">
        <v>0</v>
      </c>
      <c r="V99" s="101">
        <v>0</v>
      </c>
      <c r="W99" s="101">
        <v>0</v>
      </c>
      <c r="X99" s="101">
        <v>1</v>
      </c>
      <c r="Y99" s="101">
        <v>15</v>
      </c>
      <c r="Z99" s="101" t="s">
        <v>552</v>
      </c>
      <c r="AA99" s="95">
        <v>2507</v>
      </c>
      <c r="AB99" s="95" t="s">
        <v>646</v>
      </c>
      <c r="AC99" s="95">
        <v>11</v>
      </c>
      <c r="AD99" s="95" t="s">
        <v>647</v>
      </c>
      <c r="AE99" s="95" t="s">
        <v>475</v>
      </c>
      <c r="AF99" s="95">
        <v>7914002.8535999991</v>
      </c>
      <c r="AG99" s="96">
        <v>1.1085888837241613E-3</v>
      </c>
      <c r="AH99" s="95">
        <v>110</v>
      </c>
      <c r="AI99" s="95">
        <v>2.748350989406356E-3</v>
      </c>
      <c r="AJ99" s="95">
        <v>179</v>
      </c>
      <c r="AK99" s="97">
        <v>0.61452513966480449</v>
      </c>
      <c r="AL99" s="95">
        <v>13312903.529999999</v>
      </c>
      <c r="AM99" s="95">
        <v>1</v>
      </c>
      <c r="AN99" s="95" t="s">
        <v>644</v>
      </c>
      <c r="AO99" s="95" t="s">
        <v>505</v>
      </c>
    </row>
    <row r="100" spans="1:41" ht="17.649999999999999" customHeight="1">
      <c r="A100" s="3" t="s">
        <v>122</v>
      </c>
      <c r="B100" s="3" t="s">
        <v>123</v>
      </c>
      <c r="C100" s="3" t="s">
        <v>133</v>
      </c>
      <c r="D100" s="4">
        <v>6</v>
      </c>
      <c r="E100" s="4">
        <v>18</v>
      </c>
      <c r="F100" s="4">
        <v>279</v>
      </c>
      <c r="G100" s="4">
        <v>303</v>
      </c>
      <c r="H100" s="4">
        <v>6</v>
      </c>
      <c r="I100" s="4">
        <v>0</v>
      </c>
      <c r="J100" s="4">
        <v>0</v>
      </c>
      <c r="K100" s="4">
        <v>3</v>
      </c>
      <c r="L100" s="4">
        <v>3</v>
      </c>
      <c r="M100" s="4">
        <v>0</v>
      </c>
      <c r="N100" s="4">
        <v>0</v>
      </c>
      <c r="O100" s="4">
        <v>0</v>
      </c>
      <c r="P100" s="4">
        <v>0</v>
      </c>
      <c r="Q100" s="91">
        <v>29</v>
      </c>
      <c r="R100" s="101">
        <v>9</v>
      </c>
      <c r="S100" s="101">
        <v>2</v>
      </c>
      <c r="T100" s="101">
        <v>3</v>
      </c>
      <c r="U100" s="101">
        <v>0</v>
      </c>
      <c r="V100" s="101">
        <v>0</v>
      </c>
      <c r="W100" s="101">
        <v>0</v>
      </c>
      <c r="X100" s="101">
        <v>5</v>
      </c>
      <c r="Y100" s="101">
        <v>19</v>
      </c>
      <c r="Z100" s="101" t="s">
        <v>553</v>
      </c>
      <c r="AA100" s="95">
        <v>2618</v>
      </c>
      <c r="AB100" s="95" t="s">
        <v>646</v>
      </c>
      <c r="AC100" s="95">
        <v>46</v>
      </c>
      <c r="AD100" s="95" t="s">
        <v>646</v>
      </c>
      <c r="AE100" s="95" t="s">
        <v>475</v>
      </c>
      <c r="AF100" s="95">
        <v>14721226.802000001</v>
      </c>
      <c r="AG100" s="96">
        <v>2.0621408267569277E-3</v>
      </c>
      <c r="AH100" s="95">
        <v>96</v>
      </c>
      <c r="AI100" s="95">
        <v>2.3985608634819106E-3</v>
      </c>
      <c r="AJ100" s="95">
        <v>173</v>
      </c>
      <c r="AK100" s="97">
        <v>0.55491329479768781</v>
      </c>
      <c r="AL100" s="95">
        <v>33354660.440000001</v>
      </c>
      <c r="AM100" s="95">
        <v>0.4</v>
      </c>
      <c r="AN100" s="95" t="s">
        <v>488</v>
      </c>
      <c r="AO100" s="95" t="s">
        <v>505</v>
      </c>
    </row>
    <row r="101" spans="1:41" ht="17.649999999999999" customHeight="1">
      <c r="A101" s="3" t="s">
        <v>122</v>
      </c>
      <c r="B101" s="3" t="s">
        <v>123</v>
      </c>
      <c r="C101" s="3" t="s">
        <v>134</v>
      </c>
      <c r="D101" s="4">
        <v>3</v>
      </c>
      <c r="E101" s="4">
        <v>23</v>
      </c>
      <c r="F101" s="4">
        <v>270</v>
      </c>
      <c r="G101" s="4">
        <v>296</v>
      </c>
      <c r="H101" s="4">
        <v>5</v>
      </c>
      <c r="I101" s="4">
        <v>0</v>
      </c>
      <c r="J101" s="4">
        <v>1</v>
      </c>
      <c r="K101" s="4">
        <v>4</v>
      </c>
      <c r="L101" s="4">
        <v>5</v>
      </c>
      <c r="M101" s="4">
        <v>0</v>
      </c>
      <c r="N101" s="4">
        <v>0</v>
      </c>
      <c r="O101" s="4">
        <v>0</v>
      </c>
      <c r="P101" s="4">
        <v>0</v>
      </c>
      <c r="Q101" s="91">
        <v>22</v>
      </c>
      <c r="R101" s="101">
        <v>9</v>
      </c>
      <c r="S101" s="101">
        <v>2</v>
      </c>
      <c r="T101" s="101">
        <v>0</v>
      </c>
      <c r="U101" s="101">
        <v>2</v>
      </c>
      <c r="V101" s="101">
        <v>0</v>
      </c>
      <c r="W101" s="101">
        <v>0</v>
      </c>
      <c r="X101" s="101">
        <v>2</v>
      </c>
      <c r="Y101" s="101">
        <v>15</v>
      </c>
      <c r="Z101" s="101" t="s">
        <v>552</v>
      </c>
      <c r="AA101" s="95">
        <v>2048</v>
      </c>
      <c r="AB101" s="95" t="s">
        <v>647</v>
      </c>
      <c r="AC101" s="95">
        <v>13</v>
      </c>
      <c r="AD101" s="95" t="s">
        <v>646</v>
      </c>
      <c r="AE101" s="95">
        <v>5</v>
      </c>
      <c r="AF101" s="95">
        <v>11835916.459999999</v>
      </c>
      <c r="AG101" s="96">
        <v>1.6579682442589899E-3</v>
      </c>
      <c r="AH101" s="95">
        <v>88</v>
      </c>
      <c r="AI101" s="95">
        <v>2.1986807915250848E-3</v>
      </c>
      <c r="AJ101" s="95">
        <v>166</v>
      </c>
      <c r="AK101" s="97">
        <v>0.53012048192771088</v>
      </c>
      <c r="AL101" s="95">
        <v>25152254.300000001</v>
      </c>
      <c r="AM101" s="95">
        <v>3.6</v>
      </c>
      <c r="AN101" s="95" t="s">
        <v>644</v>
      </c>
      <c r="AO101" s="95" t="s">
        <v>505</v>
      </c>
    </row>
    <row r="102" spans="1:41" ht="17.649999999999999" customHeight="1">
      <c r="A102" s="3" t="s">
        <v>122</v>
      </c>
      <c r="B102" s="3" t="s">
        <v>123</v>
      </c>
      <c r="C102" s="3" t="s">
        <v>135</v>
      </c>
      <c r="D102" s="4">
        <v>28</v>
      </c>
      <c r="E102" s="4">
        <v>45</v>
      </c>
      <c r="F102" s="4">
        <v>461</v>
      </c>
      <c r="G102" s="4">
        <v>534</v>
      </c>
      <c r="H102" s="4">
        <v>12</v>
      </c>
      <c r="I102" s="4">
        <v>1</v>
      </c>
      <c r="J102" s="4">
        <v>1</v>
      </c>
      <c r="K102" s="4">
        <v>2</v>
      </c>
      <c r="L102" s="4">
        <v>4</v>
      </c>
      <c r="M102" s="4">
        <v>1</v>
      </c>
      <c r="N102" s="4">
        <v>1</v>
      </c>
      <c r="O102" s="4">
        <v>0</v>
      </c>
      <c r="P102" s="4">
        <v>0</v>
      </c>
      <c r="Q102" s="91">
        <v>20</v>
      </c>
      <c r="R102" s="101">
        <v>16</v>
      </c>
      <c r="S102" s="101">
        <v>1</v>
      </c>
      <c r="T102" s="101">
        <v>0</v>
      </c>
      <c r="U102" s="101">
        <v>0</v>
      </c>
      <c r="V102" s="101">
        <v>0</v>
      </c>
      <c r="W102" s="101">
        <v>0</v>
      </c>
      <c r="X102" s="101">
        <v>0</v>
      </c>
      <c r="Y102" s="101">
        <v>17</v>
      </c>
      <c r="Z102" s="101" t="s">
        <v>553</v>
      </c>
      <c r="AA102" s="95">
        <v>1673</v>
      </c>
      <c r="AB102" s="95" t="s">
        <v>647</v>
      </c>
      <c r="AC102" s="95">
        <v>101</v>
      </c>
      <c r="AD102" s="95" t="s">
        <v>647</v>
      </c>
      <c r="AE102" s="95">
        <v>1</v>
      </c>
      <c r="AF102" s="95">
        <v>91311821.705000013</v>
      </c>
      <c r="AG102" s="96">
        <v>1.2790906494141377E-2</v>
      </c>
      <c r="AH102" s="95">
        <v>130</v>
      </c>
      <c r="AI102" s="95">
        <v>3.2480511692984208E-3</v>
      </c>
      <c r="AJ102" s="95">
        <v>232</v>
      </c>
      <c r="AK102" s="97">
        <v>0.56034482758620685</v>
      </c>
      <c r="AL102" s="95">
        <v>198751916.53999999</v>
      </c>
      <c r="AM102" s="95">
        <v>1.5</v>
      </c>
      <c r="AN102" s="95" t="s">
        <v>488</v>
      </c>
      <c r="AO102" s="95" t="s">
        <v>505</v>
      </c>
    </row>
    <row r="103" spans="1:41" ht="17.649999999999999" customHeight="1">
      <c r="A103" s="3" t="s">
        <v>122</v>
      </c>
      <c r="B103" s="3" t="s">
        <v>123</v>
      </c>
      <c r="C103" s="3" t="s">
        <v>136</v>
      </c>
      <c r="D103" s="4">
        <v>8</v>
      </c>
      <c r="E103" s="4">
        <v>30</v>
      </c>
      <c r="F103" s="4">
        <v>509</v>
      </c>
      <c r="G103" s="4">
        <v>547</v>
      </c>
      <c r="H103" s="4">
        <v>0</v>
      </c>
      <c r="I103" s="4">
        <v>0</v>
      </c>
      <c r="J103" s="4">
        <v>0</v>
      </c>
      <c r="K103" s="4">
        <v>3</v>
      </c>
      <c r="L103" s="4">
        <v>3</v>
      </c>
      <c r="M103" s="4">
        <v>0</v>
      </c>
      <c r="N103" s="4">
        <v>0</v>
      </c>
      <c r="O103" s="4">
        <v>0</v>
      </c>
      <c r="P103" s="4">
        <v>0</v>
      </c>
      <c r="Q103" s="91">
        <v>30</v>
      </c>
      <c r="R103" s="101">
        <v>24</v>
      </c>
      <c r="S103" s="101">
        <v>6</v>
      </c>
      <c r="T103" s="101">
        <v>0</v>
      </c>
      <c r="U103" s="101">
        <v>1</v>
      </c>
      <c r="V103" s="101">
        <v>0</v>
      </c>
      <c r="W103" s="101">
        <v>0</v>
      </c>
      <c r="X103" s="101">
        <v>3</v>
      </c>
      <c r="Y103" s="101">
        <v>34</v>
      </c>
      <c r="Z103" s="101" t="s">
        <v>553</v>
      </c>
      <c r="AA103" s="95">
        <v>1802</v>
      </c>
      <c r="AB103" s="95" t="s">
        <v>647</v>
      </c>
      <c r="AC103" s="95">
        <v>89</v>
      </c>
      <c r="AD103" s="95" t="s">
        <v>647</v>
      </c>
      <c r="AE103" s="95">
        <v>2</v>
      </c>
      <c r="AF103" s="95">
        <v>55849459.25</v>
      </c>
      <c r="AG103" s="96">
        <v>7.8233595352308286E-3</v>
      </c>
      <c r="AH103" s="95">
        <v>214</v>
      </c>
      <c r="AI103" s="95">
        <v>5.3467919248450929E-3</v>
      </c>
      <c r="AJ103" s="95">
        <v>404</v>
      </c>
      <c r="AK103" s="97">
        <v>0.52970297029702973</v>
      </c>
      <c r="AL103" s="95">
        <v>91099059.330000013</v>
      </c>
      <c r="AM103" s="95">
        <v>2</v>
      </c>
      <c r="AN103" s="95" t="s">
        <v>644</v>
      </c>
      <c r="AO103" s="95" t="s">
        <v>505</v>
      </c>
    </row>
    <row r="104" spans="1:41" ht="17.649999999999999" customHeight="1">
      <c r="A104" s="3" t="s">
        <v>122</v>
      </c>
      <c r="B104" s="3" t="s">
        <v>123</v>
      </c>
      <c r="C104" s="3" t="s">
        <v>137</v>
      </c>
      <c r="D104" s="4">
        <v>1</v>
      </c>
      <c r="E104" s="4">
        <v>24</v>
      </c>
      <c r="F104" s="4">
        <v>234</v>
      </c>
      <c r="G104" s="4">
        <v>259</v>
      </c>
      <c r="H104" s="4">
        <v>1</v>
      </c>
      <c r="I104" s="4">
        <v>0</v>
      </c>
      <c r="J104" s="4">
        <v>1</v>
      </c>
      <c r="K104" s="4">
        <v>2</v>
      </c>
      <c r="L104" s="4">
        <v>3</v>
      </c>
      <c r="M104" s="4">
        <v>0</v>
      </c>
      <c r="N104" s="4">
        <v>0</v>
      </c>
      <c r="O104" s="4">
        <v>0</v>
      </c>
      <c r="P104" s="4">
        <v>0</v>
      </c>
      <c r="Q104" s="91">
        <v>45</v>
      </c>
      <c r="R104" s="101">
        <v>10</v>
      </c>
      <c r="S104" s="101">
        <v>2</v>
      </c>
      <c r="T104" s="101">
        <v>0</v>
      </c>
      <c r="U104" s="101">
        <v>0</v>
      </c>
      <c r="V104" s="101">
        <v>0</v>
      </c>
      <c r="W104" s="101">
        <v>0</v>
      </c>
      <c r="X104" s="101">
        <v>1</v>
      </c>
      <c r="Y104" s="101">
        <v>13</v>
      </c>
      <c r="Z104" s="101" t="s">
        <v>553</v>
      </c>
      <c r="AA104" s="95">
        <v>2730</v>
      </c>
      <c r="AB104" s="95" t="s">
        <v>647</v>
      </c>
      <c r="AC104" s="95">
        <v>64</v>
      </c>
      <c r="AD104" s="95" t="s">
        <v>647</v>
      </c>
      <c r="AE104" s="95">
        <v>25</v>
      </c>
      <c r="AF104" s="95">
        <v>12128020.030999999</v>
      </c>
      <c r="AG104" s="96">
        <v>1.6988859413709424E-3</v>
      </c>
      <c r="AH104" s="95">
        <v>72</v>
      </c>
      <c r="AI104" s="95">
        <v>1.7989206476114331E-3</v>
      </c>
      <c r="AJ104" s="95">
        <v>121</v>
      </c>
      <c r="AK104" s="97">
        <v>0.5950413223140496</v>
      </c>
      <c r="AL104" s="95">
        <v>18897064.149999999</v>
      </c>
      <c r="AM104" s="95">
        <v>2.0499999999999998</v>
      </c>
      <c r="AN104" s="95" t="s">
        <v>644</v>
      </c>
      <c r="AO104" s="95" t="s">
        <v>505</v>
      </c>
    </row>
    <row r="105" spans="1:41" ht="17.649999999999999" customHeight="1">
      <c r="A105" s="3" t="s">
        <v>122</v>
      </c>
      <c r="B105" s="3" t="s">
        <v>123</v>
      </c>
      <c r="C105" s="3" t="s">
        <v>138</v>
      </c>
      <c r="D105" s="4">
        <v>6</v>
      </c>
      <c r="E105" s="4">
        <v>21</v>
      </c>
      <c r="F105" s="4">
        <v>253</v>
      </c>
      <c r="G105" s="4">
        <v>280</v>
      </c>
      <c r="H105" s="4">
        <v>0</v>
      </c>
      <c r="I105" s="4">
        <v>0</v>
      </c>
      <c r="J105" s="4">
        <v>0</v>
      </c>
      <c r="K105" s="4">
        <v>2</v>
      </c>
      <c r="L105" s="4">
        <v>2</v>
      </c>
      <c r="M105" s="4">
        <v>0</v>
      </c>
      <c r="N105" s="4">
        <v>0</v>
      </c>
      <c r="O105" s="4">
        <v>0</v>
      </c>
      <c r="P105" s="4">
        <v>0</v>
      </c>
      <c r="Q105" s="91">
        <v>29</v>
      </c>
      <c r="R105" s="101">
        <v>15</v>
      </c>
      <c r="S105" s="101">
        <v>3</v>
      </c>
      <c r="T105" s="101">
        <v>0</v>
      </c>
      <c r="U105" s="101">
        <v>0</v>
      </c>
      <c r="V105" s="101">
        <v>0</v>
      </c>
      <c r="W105" s="101">
        <v>0</v>
      </c>
      <c r="X105" s="101">
        <v>5</v>
      </c>
      <c r="Y105" s="101">
        <v>23</v>
      </c>
      <c r="Z105" s="101" t="s">
        <v>553</v>
      </c>
      <c r="AA105" s="95">
        <v>2164</v>
      </c>
      <c r="AB105" s="95" t="s">
        <v>647</v>
      </c>
      <c r="AC105" s="95">
        <v>38</v>
      </c>
      <c r="AD105" s="95" t="s">
        <v>647</v>
      </c>
      <c r="AE105" s="95">
        <v>1</v>
      </c>
      <c r="AF105" s="95">
        <v>36928919.050000004</v>
      </c>
      <c r="AG105" s="96">
        <v>5.1729813476320266E-3</v>
      </c>
      <c r="AH105" s="95">
        <v>110</v>
      </c>
      <c r="AI105" s="95">
        <v>2.748350989406356E-3</v>
      </c>
      <c r="AJ105" s="95">
        <v>200</v>
      </c>
      <c r="AK105" s="97">
        <v>0.55000000000000004</v>
      </c>
      <c r="AL105" s="95">
        <v>53556827.5</v>
      </c>
      <c r="AM105" s="95">
        <v>1</v>
      </c>
      <c r="AN105" s="95" t="s">
        <v>488</v>
      </c>
      <c r="AO105" s="95" t="s">
        <v>505</v>
      </c>
    </row>
    <row r="106" spans="1:41" ht="17.649999999999999" customHeight="1">
      <c r="A106" s="3" t="s">
        <v>122</v>
      </c>
      <c r="B106" s="3" t="s">
        <v>123</v>
      </c>
      <c r="C106" s="3" t="s">
        <v>139</v>
      </c>
      <c r="D106" s="4">
        <v>4</v>
      </c>
      <c r="E106" s="4">
        <v>19</v>
      </c>
      <c r="F106" s="4">
        <v>264</v>
      </c>
      <c r="G106" s="4">
        <v>287</v>
      </c>
      <c r="H106" s="4">
        <v>9</v>
      </c>
      <c r="I106" s="4">
        <v>0</v>
      </c>
      <c r="J106" s="4">
        <v>0</v>
      </c>
      <c r="K106" s="4">
        <v>4</v>
      </c>
      <c r="L106" s="4">
        <v>4</v>
      </c>
      <c r="M106" s="4">
        <v>0</v>
      </c>
      <c r="N106" s="4">
        <v>0</v>
      </c>
      <c r="O106" s="4">
        <v>0</v>
      </c>
      <c r="P106" s="4">
        <v>0</v>
      </c>
      <c r="Q106" s="91">
        <v>29</v>
      </c>
      <c r="R106" s="101">
        <v>7</v>
      </c>
      <c r="S106" s="101">
        <v>1</v>
      </c>
      <c r="T106" s="101">
        <v>5</v>
      </c>
      <c r="U106" s="101">
        <v>1</v>
      </c>
      <c r="V106" s="101">
        <v>0</v>
      </c>
      <c r="W106" s="101">
        <v>0</v>
      </c>
      <c r="X106" s="101">
        <v>0</v>
      </c>
      <c r="Y106" s="101">
        <v>14</v>
      </c>
      <c r="Z106" s="101" t="s">
        <v>552</v>
      </c>
      <c r="AA106" s="95">
        <v>2058</v>
      </c>
      <c r="AB106" s="95" t="s">
        <v>646</v>
      </c>
      <c r="AC106" s="95">
        <v>31</v>
      </c>
      <c r="AD106" s="95" t="s">
        <v>645</v>
      </c>
      <c r="AE106" s="95">
        <v>3</v>
      </c>
      <c r="AF106" s="95">
        <v>8728768.0360000003</v>
      </c>
      <c r="AG106" s="96">
        <v>1.2227207131868278E-3</v>
      </c>
      <c r="AH106" s="95">
        <v>52</v>
      </c>
      <c r="AI106" s="95">
        <v>1.2992204677193685E-3</v>
      </c>
      <c r="AJ106" s="95">
        <v>93</v>
      </c>
      <c r="AK106" s="97">
        <v>0.55913978494623651</v>
      </c>
      <c r="AL106" s="95">
        <v>12810873</v>
      </c>
      <c r="AM106" s="95">
        <v>1</v>
      </c>
      <c r="AN106" s="95" t="s">
        <v>644</v>
      </c>
      <c r="AO106" s="95" t="s">
        <v>505</v>
      </c>
    </row>
    <row r="107" spans="1:41" ht="17.649999999999999" customHeight="1">
      <c r="A107" s="3" t="s">
        <v>122</v>
      </c>
      <c r="B107" s="3" t="s">
        <v>123</v>
      </c>
      <c r="C107" s="3" t="s">
        <v>140</v>
      </c>
      <c r="D107" s="4">
        <v>6</v>
      </c>
      <c r="E107" s="4">
        <v>15</v>
      </c>
      <c r="F107" s="4">
        <v>120</v>
      </c>
      <c r="G107" s="4">
        <v>141</v>
      </c>
      <c r="H107" s="4">
        <v>3</v>
      </c>
      <c r="I107" s="4">
        <v>0</v>
      </c>
      <c r="J107" s="4">
        <v>0</v>
      </c>
      <c r="K107" s="4">
        <v>1</v>
      </c>
      <c r="L107" s="4">
        <v>1</v>
      </c>
      <c r="M107" s="4">
        <v>0</v>
      </c>
      <c r="N107" s="4">
        <v>0</v>
      </c>
      <c r="O107" s="4">
        <v>0</v>
      </c>
      <c r="P107" s="4">
        <v>0</v>
      </c>
      <c r="Q107" s="91">
        <v>11</v>
      </c>
      <c r="R107" s="101">
        <v>8</v>
      </c>
      <c r="S107" s="101">
        <v>0</v>
      </c>
      <c r="T107" s="101">
        <v>1</v>
      </c>
      <c r="U107" s="101">
        <v>0</v>
      </c>
      <c r="V107" s="101">
        <v>0</v>
      </c>
      <c r="W107" s="101">
        <v>0</v>
      </c>
      <c r="X107" s="101">
        <v>1</v>
      </c>
      <c r="Y107" s="101">
        <v>10</v>
      </c>
      <c r="Z107" s="101" t="s">
        <v>552</v>
      </c>
      <c r="AA107" s="95">
        <v>1712</v>
      </c>
      <c r="AB107" s="95" t="s">
        <v>647</v>
      </c>
      <c r="AC107" s="95">
        <v>7</v>
      </c>
      <c r="AD107" s="95" t="s">
        <v>647</v>
      </c>
      <c r="AE107" s="95" t="s">
        <v>475</v>
      </c>
      <c r="AF107" s="95">
        <v>12388924.890999999</v>
      </c>
      <c r="AG107" s="96">
        <v>1.7354333413221615E-3</v>
      </c>
      <c r="AH107" s="95">
        <v>60</v>
      </c>
      <c r="AI107" s="95">
        <v>1.4991005396761943E-3</v>
      </c>
      <c r="AJ107" s="95">
        <v>93</v>
      </c>
      <c r="AK107" s="97">
        <v>0.64516129032258063</v>
      </c>
      <c r="AL107" s="95">
        <v>22142081</v>
      </c>
      <c r="AM107" s="95">
        <v>0.1</v>
      </c>
      <c r="AN107" s="95" t="s">
        <v>488</v>
      </c>
      <c r="AO107" s="95" t="s">
        <v>505</v>
      </c>
    </row>
    <row r="108" spans="1:41" ht="17.649999999999999" customHeight="1">
      <c r="A108" s="3" t="s">
        <v>122</v>
      </c>
      <c r="B108" s="3" t="s">
        <v>123</v>
      </c>
      <c r="C108" s="3" t="s">
        <v>141</v>
      </c>
      <c r="D108" s="4">
        <v>9</v>
      </c>
      <c r="E108" s="4">
        <v>29</v>
      </c>
      <c r="F108" s="4">
        <v>385</v>
      </c>
      <c r="G108" s="4">
        <v>423</v>
      </c>
      <c r="H108" s="4">
        <v>5</v>
      </c>
      <c r="I108" s="4">
        <v>0</v>
      </c>
      <c r="J108" s="4">
        <v>0</v>
      </c>
      <c r="K108" s="4">
        <v>1</v>
      </c>
      <c r="L108" s="4">
        <v>1</v>
      </c>
      <c r="M108" s="4">
        <v>0</v>
      </c>
      <c r="N108" s="4">
        <v>0</v>
      </c>
      <c r="O108" s="4">
        <v>0</v>
      </c>
      <c r="P108" s="4">
        <v>0</v>
      </c>
      <c r="Q108" s="91">
        <v>31</v>
      </c>
      <c r="R108" s="101">
        <v>26</v>
      </c>
      <c r="S108" s="101">
        <v>0</v>
      </c>
      <c r="T108" s="101">
        <v>2</v>
      </c>
      <c r="U108" s="101">
        <v>0</v>
      </c>
      <c r="V108" s="101">
        <v>0</v>
      </c>
      <c r="W108" s="101">
        <v>0</v>
      </c>
      <c r="X108" s="101">
        <v>11</v>
      </c>
      <c r="Y108" s="101">
        <v>39</v>
      </c>
      <c r="Z108" s="101" t="s">
        <v>552</v>
      </c>
      <c r="AA108" s="95">
        <v>2501</v>
      </c>
      <c r="AB108" s="95" t="s">
        <v>647</v>
      </c>
      <c r="AC108" s="95">
        <v>38</v>
      </c>
      <c r="AD108" s="95" t="s">
        <v>646</v>
      </c>
      <c r="AE108" s="95" t="s">
        <v>475</v>
      </c>
      <c r="AF108" s="95">
        <v>6033774.8650000002</v>
      </c>
      <c r="AG108" s="96">
        <v>8.452076485151261E-4</v>
      </c>
      <c r="AH108" s="95">
        <v>42</v>
      </c>
      <c r="AI108" s="95">
        <v>1.049370377773336E-3</v>
      </c>
      <c r="AJ108" s="95">
        <v>76</v>
      </c>
      <c r="AK108" s="97">
        <v>0.55263157894736847</v>
      </c>
      <c r="AL108" s="95">
        <v>8576920</v>
      </c>
      <c r="AM108" s="95">
        <v>2.5</v>
      </c>
      <c r="AN108" s="95" t="s">
        <v>488</v>
      </c>
      <c r="AO108" s="95" t="s">
        <v>505</v>
      </c>
    </row>
    <row r="109" spans="1:41" ht="17.649999999999999" customHeight="1">
      <c r="A109" s="3" t="s">
        <v>122</v>
      </c>
      <c r="B109" s="3" t="s">
        <v>123</v>
      </c>
      <c r="C109" s="3" t="s">
        <v>142</v>
      </c>
      <c r="D109" s="4">
        <v>32</v>
      </c>
      <c r="E109" s="4">
        <v>29</v>
      </c>
      <c r="F109" s="4">
        <v>455</v>
      </c>
      <c r="G109" s="4">
        <v>516</v>
      </c>
      <c r="H109" s="4">
        <v>5</v>
      </c>
      <c r="I109" s="4">
        <v>2</v>
      </c>
      <c r="J109" s="4">
        <v>2</v>
      </c>
      <c r="K109" s="4">
        <v>2</v>
      </c>
      <c r="L109" s="4">
        <v>6</v>
      </c>
      <c r="M109" s="4">
        <v>0</v>
      </c>
      <c r="N109" s="4">
        <v>0</v>
      </c>
      <c r="O109" s="4">
        <v>0</v>
      </c>
      <c r="P109" s="4">
        <v>0</v>
      </c>
      <c r="Q109" s="91">
        <v>27</v>
      </c>
      <c r="R109" s="101">
        <v>23</v>
      </c>
      <c r="S109" s="101">
        <v>1</v>
      </c>
      <c r="T109" s="101">
        <v>2</v>
      </c>
      <c r="U109" s="101">
        <v>1</v>
      </c>
      <c r="V109" s="101">
        <v>0</v>
      </c>
      <c r="W109" s="101">
        <v>0</v>
      </c>
      <c r="X109" s="101">
        <v>2</v>
      </c>
      <c r="Y109" s="101">
        <v>29</v>
      </c>
      <c r="Z109" s="101" t="s">
        <v>553</v>
      </c>
      <c r="AA109" s="95">
        <v>2093</v>
      </c>
      <c r="AB109" s="95" t="s">
        <v>646</v>
      </c>
      <c r="AC109" s="95">
        <v>78</v>
      </c>
      <c r="AD109" s="95" t="s">
        <v>647</v>
      </c>
      <c r="AE109" s="95">
        <v>4</v>
      </c>
      <c r="AF109" s="95">
        <v>30556029.193999998</v>
      </c>
      <c r="AG109" s="96">
        <v>4.2802706698305487E-3</v>
      </c>
      <c r="AH109" s="95">
        <v>82</v>
      </c>
      <c r="AI109" s="95">
        <v>2.0487707375574657E-3</v>
      </c>
      <c r="AJ109" s="95">
        <v>132</v>
      </c>
      <c r="AK109" s="97">
        <v>0.62121212121212122</v>
      </c>
      <c r="AL109" s="95">
        <v>38688243.5</v>
      </c>
      <c r="AM109" s="95">
        <v>1</v>
      </c>
      <c r="AN109" s="95" t="s">
        <v>644</v>
      </c>
      <c r="AO109" s="95" t="s">
        <v>505</v>
      </c>
    </row>
    <row r="110" spans="1:41" ht="17.649999999999999" customHeight="1">
      <c r="A110" s="3" t="s">
        <v>122</v>
      </c>
      <c r="B110" s="3" t="s">
        <v>123</v>
      </c>
      <c r="C110" s="3" t="s">
        <v>143</v>
      </c>
      <c r="D110" s="4">
        <v>12</v>
      </c>
      <c r="E110" s="4">
        <v>33</v>
      </c>
      <c r="F110" s="4">
        <v>1000</v>
      </c>
      <c r="G110" s="4">
        <v>1045</v>
      </c>
      <c r="H110" s="4">
        <v>1</v>
      </c>
      <c r="I110" s="4">
        <v>1</v>
      </c>
      <c r="J110" s="4">
        <v>0</v>
      </c>
      <c r="K110" s="4">
        <v>0</v>
      </c>
      <c r="L110" s="4">
        <v>1</v>
      </c>
      <c r="M110" s="4">
        <v>0</v>
      </c>
      <c r="N110" s="4">
        <v>0</v>
      </c>
      <c r="O110" s="4">
        <v>0</v>
      </c>
      <c r="P110" s="4">
        <v>0</v>
      </c>
      <c r="Q110" s="91">
        <v>41</v>
      </c>
      <c r="R110" s="101">
        <v>15</v>
      </c>
      <c r="S110" s="101">
        <v>9</v>
      </c>
      <c r="T110" s="101">
        <v>0</v>
      </c>
      <c r="U110" s="101">
        <v>0</v>
      </c>
      <c r="V110" s="101">
        <v>0</v>
      </c>
      <c r="W110" s="101">
        <v>0</v>
      </c>
      <c r="X110" s="101">
        <v>12</v>
      </c>
      <c r="Y110" s="101">
        <v>36</v>
      </c>
      <c r="Z110" s="101" t="s">
        <v>553</v>
      </c>
      <c r="AA110" s="95">
        <v>2074</v>
      </c>
      <c r="AB110" s="95" t="s">
        <v>647</v>
      </c>
      <c r="AC110" s="95">
        <v>331</v>
      </c>
      <c r="AD110" s="95" t="s">
        <v>647</v>
      </c>
      <c r="AE110" s="95" t="s">
        <v>475</v>
      </c>
      <c r="AF110" s="95">
        <v>27165352.574999999</v>
      </c>
      <c r="AG110" s="96">
        <v>3.8053066752930754E-3</v>
      </c>
      <c r="AH110" s="95">
        <v>218</v>
      </c>
      <c r="AI110" s="95">
        <v>5.4467319608235056E-3</v>
      </c>
      <c r="AJ110" s="95">
        <v>378</v>
      </c>
      <c r="AK110" s="97">
        <v>0.57671957671957674</v>
      </c>
      <c r="AL110" s="95">
        <v>66747498.170000002</v>
      </c>
      <c r="AM110" s="95">
        <v>4.5999999999999996</v>
      </c>
      <c r="AN110" s="95" t="s">
        <v>644</v>
      </c>
      <c r="AO110" s="95" t="s">
        <v>505</v>
      </c>
    </row>
    <row r="111" spans="1:41" ht="17.649999999999999" customHeight="1">
      <c r="A111" s="3" t="s">
        <v>122</v>
      </c>
      <c r="B111" s="3" t="s">
        <v>123</v>
      </c>
      <c r="C111" s="3" t="s">
        <v>144</v>
      </c>
      <c r="D111" s="4">
        <v>18</v>
      </c>
      <c r="E111" s="4">
        <v>115</v>
      </c>
      <c r="F111" s="4">
        <v>1199</v>
      </c>
      <c r="G111" s="4">
        <v>1332</v>
      </c>
      <c r="H111" s="4">
        <v>2</v>
      </c>
      <c r="I111" s="4">
        <v>3</v>
      </c>
      <c r="J111" s="4">
        <v>1</v>
      </c>
      <c r="K111" s="4">
        <v>9</v>
      </c>
      <c r="L111" s="4">
        <v>13</v>
      </c>
      <c r="M111" s="4">
        <v>0</v>
      </c>
      <c r="N111" s="4">
        <v>0</v>
      </c>
      <c r="O111" s="4">
        <v>0</v>
      </c>
      <c r="P111" s="4">
        <v>0</v>
      </c>
      <c r="Q111" s="91">
        <v>38</v>
      </c>
      <c r="R111" s="101">
        <v>43</v>
      </c>
      <c r="S111" s="101">
        <v>4</v>
      </c>
      <c r="T111" s="101">
        <v>0</v>
      </c>
      <c r="U111" s="101">
        <v>1</v>
      </c>
      <c r="V111" s="101">
        <v>0</v>
      </c>
      <c r="W111" s="101">
        <v>0</v>
      </c>
      <c r="X111" s="101">
        <v>1</v>
      </c>
      <c r="Y111" s="101">
        <v>49</v>
      </c>
      <c r="Z111" s="101" t="s">
        <v>552</v>
      </c>
      <c r="AA111" s="95">
        <v>4815</v>
      </c>
      <c r="AB111" s="95" t="s">
        <v>647</v>
      </c>
      <c r="AC111" s="95">
        <v>970</v>
      </c>
      <c r="AD111" s="95" t="s">
        <v>647</v>
      </c>
      <c r="AE111" s="95">
        <v>6</v>
      </c>
      <c r="AF111" s="95">
        <v>142840996.405</v>
      </c>
      <c r="AG111" s="96">
        <v>2.0009083100422844E-2</v>
      </c>
      <c r="AH111" s="95">
        <v>124</v>
      </c>
      <c r="AI111" s="95">
        <v>3.0981411153308013E-3</v>
      </c>
      <c r="AJ111" s="95">
        <v>237</v>
      </c>
      <c r="AK111" s="97">
        <v>0.52320675105485237</v>
      </c>
      <c r="AL111" s="95">
        <v>266795145.13999999</v>
      </c>
      <c r="AM111" s="95">
        <v>7</v>
      </c>
      <c r="AN111" s="95" t="s">
        <v>488</v>
      </c>
      <c r="AO111" s="95" t="s">
        <v>505</v>
      </c>
    </row>
    <row r="112" spans="1:41" ht="17.649999999999999" customHeight="1">
      <c r="A112" s="3" t="s">
        <v>122</v>
      </c>
      <c r="B112" s="3" t="s">
        <v>123</v>
      </c>
      <c r="C112" s="3" t="s">
        <v>145</v>
      </c>
      <c r="D112" s="4">
        <v>3</v>
      </c>
      <c r="E112" s="4">
        <v>11</v>
      </c>
      <c r="F112" s="4">
        <v>140</v>
      </c>
      <c r="G112" s="4">
        <v>154</v>
      </c>
      <c r="H112" s="4">
        <v>6</v>
      </c>
      <c r="I112" s="4">
        <v>0</v>
      </c>
      <c r="J112" s="4">
        <v>0</v>
      </c>
      <c r="K112" s="4">
        <v>0</v>
      </c>
      <c r="L112" s="4">
        <v>0</v>
      </c>
      <c r="M112" s="4">
        <v>0</v>
      </c>
      <c r="N112" s="4">
        <v>0</v>
      </c>
      <c r="O112" s="4">
        <v>0</v>
      </c>
      <c r="P112" s="4">
        <v>0</v>
      </c>
      <c r="Q112" s="91">
        <v>26</v>
      </c>
      <c r="R112" s="101">
        <v>3</v>
      </c>
      <c r="S112" s="101">
        <v>0</v>
      </c>
      <c r="T112" s="101">
        <v>0</v>
      </c>
      <c r="U112" s="101">
        <v>0</v>
      </c>
      <c r="V112" s="101">
        <v>0</v>
      </c>
      <c r="W112" s="101">
        <v>0</v>
      </c>
      <c r="X112" s="101">
        <v>0</v>
      </c>
      <c r="Y112" s="101">
        <v>3</v>
      </c>
      <c r="Z112" s="101" t="s">
        <v>553</v>
      </c>
      <c r="AA112" s="95">
        <v>1741</v>
      </c>
      <c r="AB112" s="95" t="s">
        <v>647</v>
      </c>
      <c r="AC112" s="95">
        <v>32</v>
      </c>
      <c r="AD112" s="95" t="s">
        <v>647</v>
      </c>
      <c r="AE112" s="95">
        <v>1</v>
      </c>
      <c r="AF112" s="95">
        <v>2500315.804</v>
      </c>
      <c r="AG112" s="96">
        <v>3.5024277314398054E-4</v>
      </c>
      <c r="AH112" s="95">
        <v>56</v>
      </c>
      <c r="AI112" s="95">
        <v>1.3991605036977814E-3</v>
      </c>
      <c r="AJ112" s="95">
        <v>104</v>
      </c>
      <c r="AK112" s="97">
        <v>0.53846153846153844</v>
      </c>
      <c r="AL112" s="95">
        <v>14094809.08</v>
      </c>
      <c r="AM112" s="95">
        <v>1</v>
      </c>
      <c r="AN112" s="95" t="s">
        <v>485</v>
      </c>
      <c r="AO112" s="95" t="s">
        <v>505</v>
      </c>
    </row>
    <row r="113" spans="1:41" ht="17.649999999999999" customHeight="1">
      <c r="A113" s="3" t="s">
        <v>122</v>
      </c>
      <c r="B113" s="3" t="s">
        <v>123</v>
      </c>
      <c r="C113" s="3" t="s">
        <v>146</v>
      </c>
      <c r="D113" s="4">
        <v>6</v>
      </c>
      <c r="E113" s="4">
        <v>56</v>
      </c>
      <c r="F113" s="4">
        <v>869</v>
      </c>
      <c r="G113" s="4">
        <v>931</v>
      </c>
      <c r="H113" s="4">
        <v>0</v>
      </c>
      <c r="I113" s="4">
        <v>0</v>
      </c>
      <c r="J113" s="4">
        <v>1</v>
      </c>
      <c r="K113" s="4">
        <v>7</v>
      </c>
      <c r="L113" s="4">
        <v>8</v>
      </c>
      <c r="M113" s="4">
        <v>0</v>
      </c>
      <c r="N113" s="4">
        <v>0</v>
      </c>
      <c r="O113" s="4">
        <v>0</v>
      </c>
      <c r="P113" s="4">
        <v>0</v>
      </c>
      <c r="Q113" s="91">
        <v>62</v>
      </c>
      <c r="R113" s="101">
        <v>37</v>
      </c>
      <c r="S113" s="101">
        <v>0</v>
      </c>
      <c r="T113" s="101">
        <v>0</v>
      </c>
      <c r="U113" s="101">
        <v>0</v>
      </c>
      <c r="V113" s="101">
        <v>0</v>
      </c>
      <c r="W113" s="101">
        <v>0</v>
      </c>
      <c r="X113" s="101">
        <v>3</v>
      </c>
      <c r="Y113" s="101">
        <v>40</v>
      </c>
      <c r="Z113" s="101" t="s">
        <v>552</v>
      </c>
      <c r="AA113" s="95">
        <v>2638</v>
      </c>
      <c r="AB113" s="95" t="s">
        <v>647</v>
      </c>
      <c r="AC113" s="95">
        <v>152</v>
      </c>
      <c r="AD113" s="95" t="s">
        <v>647</v>
      </c>
      <c r="AE113" s="95">
        <v>2</v>
      </c>
      <c r="AF113" s="95">
        <v>68235524.510000005</v>
      </c>
      <c r="AG113" s="96">
        <v>9.5583923011176783E-3</v>
      </c>
      <c r="AH113" s="95">
        <v>206</v>
      </c>
      <c r="AI113" s="95">
        <v>5.1469118528882666E-3</v>
      </c>
      <c r="AJ113" s="95">
        <v>354</v>
      </c>
      <c r="AK113" s="97">
        <v>0.58192090395480223</v>
      </c>
      <c r="AL113" s="95">
        <v>184251123.21000001</v>
      </c>
      <c r="AM113" s="95">
        <v>4</v>
      </c>
      <c r="AN113" s="95" t="s">
        <v>644</v>
      </c>
      <c r="AO113" s="95" t="s">
        <v>505</v>
      </c>
    </row>
    <row r="114" spans="1:41" ht="17.649999999999999" customHeight="1">
      <c r="A114" s="3" t="s">
        <v>122</v>
      </c>
      <c r="B114" s="3" t="s">
        <v>123</v>
      </c>
      <c r="C114" s="3" t="s">
        <v>147</v>
      </c>
      <c r="D114" s="4">
        <v>2</v>
      </c>
      <c r="E114" s="4">
        <v>29</v>
      </c>
      <c r="F114" s="4">
        <v>327</v>
      </c>
      <c r="G114" s="4">
        <v>358</v>
      </c>
      <c r="H114" s="4">
        <v>1</v>
      </c>
      <c r="I114" s="4">
        <v>0</v>
      </c>
      <c r="J114" s="4">
        <v>0</v>
      </c>
      <c r="K114" s="4">
        <v>3</v>
      </c>
      <c r="L114" s="4">
        <v>3</v>
      </c>
      <c r="M114" s="4">
        <v>0</v>
      </c>
      <c r="N114" s="4">
        <v>0</v>
      </c>
      <c r="O114" s="4">
        <v>0</v>
      </c>
      <c r="P114" s="4">
        <v>0</v>
      </c>
      <c r="Q114" s="91">
        <v>27</v>
      </c>
      <c r="R114" s="101">
        <v>17</v>
      </c>
      <c r="S114" s="101">
        <v>2</v>
      </c>
      <c r="T114" s="101">
        <v>0</v>
      </c>
      <c r="U114" s="101">
        <v>0</v>
      </c>
      <c r="V114" s="101">
        <v>0</v>
      </c>
      <c r="W114" s="101">
        <v>0</v>
      </c>
      <c r="X114" s="101">
        <v>1</v>
      </c>
      <c r="Y114" s="101">
        <v>20</v>
      </c>
      <c r="Z114" s="101" t="s">
        <v>552</v>
      </c>
      <c r="AA114" s="95">
        <v>1973</v>
      </c>
      <c r="AB114" s="95" t="s">
        <v>647</v>
      </c>
      <c r="AC114" s="95">
        <v>43</v>
      </c>
      <c r="AD114" s="95" t="s">
        <v>646</v>
      </c>
      <c r="AE114" s="95" t="s">
        <v>475</v>
      </c>
      <c r="AF114" s="95">
        <v>30330193.276000001</v>
      </c>
      <c r="AG114" s="96">
        <v>4.2486357067313693E-3</v>
      </c>
      <c r="AH114" s="95">
        <v>134</v>
      </c>
      <c r="AI114" s="95">
        <v>3.347991205276834E-3</v>
      </c>
      <c r="AJ114" s="95">
        <v>225</v>
      </c>
      <c r="AK114" s="97">
        <v>0.5955555555555555</v>
      </c>
      <c r="AL114" s="95">
        <v>50877136.050000004</v>
      </c>
      <c r="AM114" s="95">
        <v>1</v>
      </c>
      <c r="AN114" s="95" t="s">
        <v>488</v>
      </c>
      <c r="AO114" s="95" t="s">
        <v>505</v>
      </c>
    </row>
    <row r="115" spans="1:41" ht="17.649999999999999" customHeight="1">
      <c r="A115" s="3" t="s">
        <v>122</v>
      </c>
      <c r="B115" s="3" t="s">
        <v>123</v>
      </c>
      <c r="C115" s="3" t="s">
        <v>148</v>
      </c>
      <c r="D115" s="4">
        <v>3</v>
      </c>
      <c r="E115" s="4">
        <v>11</v>
      </c>
      <c r="F115" s="4">
        <v>223</v>
      </c>
      <c r="G115" s="4">
        <v>237</v>
      </c>
      <c r="H115" s="4">
        <v>3</v>
      </c>
      <c r="I115" s="4">
        <v>0</v>
      </c>
      <c r="J115" s="4">
        <v>2</v>
      </c>
      <c r="K115" s="4">
        <v>2</v>
      </c>
      <c r="L115" s="4">
        <v>4</v>
      </c>
      <c r="M115" s="4">
        <v>0</v>
      </c>
      <c r="N115" s="4">
        <v>0</v>
      </c>
      <c r="O115" s="4">
        <v>0</v>
      </c>
      <c r="P115" s="4">
        <v>0</v>
      </c>
      <c r="Q115" s="91">
        <v>28</v>
      </c>
      <c r="R115" s="101">
        <v>16</v>
      </c>
      <c r="S115" s="101">
        <v>0</v>
      </c>
      <c r="T115" s="101">
        <v>1</v>
      </c>
      <c r="U115" s="101">
        <v>1</v>
      </c>
      <c r="V115" s="101">
        <v>0</v>
      </c>
      <c r="W115" s="101">
        <v>0</v>
      </c>
      <c r="X115" s="101">
        <v>6</v>
      </c>
      <c r="Y115" s="101">
        <v>24</v>
      </c>
      <c r="Z115" s="101" t="s">
        <v>552</v>
      </c>
      <c r="AA115" s="95">
        <v>1873</v>
      </c>
      <c r="AB115" s="95" t="s">
        <v>647</v>
      </c>
      <c r="AC115" s="95">
        <v>29</v>
      </c>
      <c r="AD115" s="95" t="s">
        <v>647</v>
      </c>
      <c r="AE115" s="95" t="s">
        <v>475</v>
      </c>
      <c r="AF115" s="95">
        <v>9575308.7259999998</v>
      </c>
      <c r="AG115" s="96">
        <v>1.3413036371400689E-3</v>
      </c>
      <c r="AH115" s="95">
        <v>58</v>
      </c>
      <c r="AI115" s="95">
        <v>1.4491305216869877E-3</v>
      </c>
      <c r="AJ115" s="95">
        <v>90</v>
      </c>
      <c r="AK115" s="97">
        <v>0.64444444444444449</v>
      </c>
      <c r="AL115" s="95">
        <v>15182306.380000001</v>
      </c>
      <c r="AM115" s="95">
        <v>0.6</v>
      </c>
      <c r="AN115" s="95" t="s">
        <v>644</v>
      </c>
      <c r="AO115" s="95" t="s">
        <v>505</v>
      </c>
    </row>
    <row r="116" spans="1:41" ht="17.649999999999999" customHeight="1">
      <c r="A116" s="3" t="s">
        <v>122</v>
      </c>
      <c r="B116" s="3" t="s">
        <v>123</v>
      </c>
      <c r="C116" s="3" t="s">
        <v>149</v>
      </c>
      <c r="D116" s="4">
        <v>4</v>
      </c>
      <c r="E116" s="4">
        <v>6</v>
      </c>
      <c r="F116" s="4">
        <v>110</v>
      </c>
      <c r="G116" s="4">
        <v>120</v>
      </c>
      <c r="H116" s="4">
        <v>2</v>
      </c>
      <c r="I116" s="4">
        <v>1</v>
      </c>
      <c r="J116" s="4">
        <v>0</v>
      </c>
      <c r="K116" s="4">
        <v>1</v>
      </c>
      <c r="L116" s="4">
        <v>2</v>
      </c>
      <c r="M116" s="4">
        <v>0</v>
      </c>
      <c r="N116" s="4">
        <v>0</v>
      </c>
      <c r="O116" s="4">
        <v>0</v>
      </c>
      <c r="P116" s="4">
        <v>0</v>
      </c>
      <c r="Q116" s="91">
        <v>9</v>
      </c>
      <c r="R116" s="101">
        <v>11</v>
      </c>
      <c r="S116" s="101">
        <v>0</v>
      </c>
      <c r="T116" s="101">
        <v>0</v>
      </c>
      <c r="U116" s="101">
        <v>0</v>
      </c>
      <c r="V116" s="101">
        <v>0</v>
      </c>
      <c r="W116" s="101">
        <v>0</v>
      </c>
      <c r="X116" s="101">
        <v>0</v>
      </c>
      <c r="Y116" s="101">
        <v>11</v>
      </c>
      <c r="Z116" s="101" t="s">
        <v>552</v>
      </c>
      <c r="AA116" s="95">
        <v>1221</v>
      </c>
      <c r="AB116" s="95" t="s">
        <v>646</v>
      </c>
      <c r="AC116" s="95">
        <v>7</v>
      </c>
      <c r="AD116" s="95" t="s">
        <v>646</v>
      </c>
      <c r="AE116" s="95" t="s">
        <v>475</v>
      </c>
      <c r="AF116" s="95">
        <v>8572217.9000000004</v>
      </c>
      <c r="AG116" s="96">
        <v>1.2007912618427258E-3</v>
      </c>
      <c r="AH116" s="95">
        <v>135</v>
      </c>
      <c r="AI116" s="95">
        <v>3.3729762142714372E-3</v>
      </c>
      <c r="AJ116" s="95">
        <v>245</v>
      </c>
      <c r="AK116" s="97">
        <v>0.55102040816326525</v>
      </c>
      <c r="AL116" s="95">
        <v>27209612.420000002</v>
      </c>
      <c r="AM116" s="95">
        <v>1</v>
      </c>
      <c r="AN116" s="95" t="s">
        <v>485</v>
      </c>
      <c r="AO116" s="95" t="s">
        <v>505</v>
      </c>
    </row>
    <row r="117" spans="1:41" ht="17.649999999999999" customHeight="1">
      <c r="A117" s="3" t="s">
        <v>122</v>
      </c>
      <c r="B117" s="3" t="s">
        <v>123</v>
      </c>
      <c r="C117" s="3" t="s">
        <v>150</v>
      </c>
      <c r="D117" s="4">
        <v>1</v>
      </c>
      <c r="E117" s="4">
        <v>12</v>
      </c>
      <c r="F117" s="4">
        <v>122</v>
      </c>
      <c r="G117" s="4">
        <v>135</v>
      </c>
      <c r="H117" s="4">
        <v>0</v>
      </c>
      <c r="I117" s="4">
        <v>0</v>
      </c>
      <c r="J117" s="4">
        <v>1</v>
      </c>
      <c r="K117" s="4">
        <v>1</v>
      </c>
      <c r="L117" s="4">
        <v>2</v>
      </c>
      <c r="M117" s="4">
        <v>0</v>
      </c>
      <c r="N117" s="4">
        <v>0</v>
      </c>
      <c r="O117" s="4">
        <v>0</v>
      </c>
      <c r="P117" s="4">
        <v>0</v>
      </c>
      <c r="Q117" s="91">
        <v>16</v>
      </c>
      <c r="R117" s="101">
        <v>4</v>
      </c>
      <c r="S117" s="101">
        <v>0</v>
      </c>
      <c r="T117" s="101">
        <v>0</v>
      </c>
      <c r="U117" s="101">
        <v>1</v>
      </c>
      <c r="V117" s="101">
        <v>0</v>
      </c>
      <c r="W117" s="101">
        <v>0</v>
      </c>
      <c r="X117" s="101">
        <v>3</v>
      </c>
      <c r="Y117" s="101">
        <v>8</v>
      </c>
      <c r="Z117" s="101" t="s">
        <v>553</v>
      </c>
      <c r="AA117" s="95">
        <v>1492</v>
      </c>
      <c r="AB117" s="95" t="s">
        <v>646</v>
      </c>
      <c r="AC117" s="95">
        <v>13</v>
      </c>
      <c r="AD117" s="95" t="s">
        <v>645</v>
      </c>
      <c r="AE117" s="95" t="s">
        <v>475</v>
      </c>
      <c r="AF117" s="95">
        <v>8943894.2622000016</v>
      </c>
      <c r="AG117" s="96">
        <v>1.2528554689323814E-3</v>
      </c>
      <c r="AH117" s="95">
        <v>81</v>
      </c>
      <c r="AI117" s="95">
        <v>2.0237857285628621E-3</v>
      </c>
      <c r="AJ117" s="95">
        <v>123</v>
      </c>
      <c r="AK117" s="97">
        <v>0.65853658536585369</v>
      </c>
      <c r="AL117" s="95">
        <v>15825612</v>
      </c>
      <c r="AM117" s="95">
        <v>2</v>
      </c>
      <c r="AN117" s="95" t="s">
        <v>485</v>
      </c>
      <c r="AO117" s="95" t="s">
        <v>505</v>
      </c>
    </row>
    <row r="118" spans="1:41" ht="17.649999999999999" customHeight="1">
      <c r="A118" s="3" t="s">
        <v>122</v>
      </c>
      <c r="B118" s="3" t="s">
        <v>123</v>
      </c>
      <c r="C118" s="3" t="s">
        <v>151</v>
      </c>
      <c r="D118" s="4">
        <v>40</v>
      </c>
      <c r="E118" s="4">
        <v>85</v>
      </c>
      <c r="F118" s="4">
        <v>688</v>
      </c>
      <c r="G118" s="4">
        <v>813</v>
      </c>
      <c r="H118" s="4">
        <v>4</v>
      </c>
      <c r="I118" s="4">
        <v>4</v>
      </c>
      <c r="J118" s="4">
        <v>5</v>
      </c>
      <c r="K118" s="4">
        <v>5</v>
      </c>
      <c r="L118" s="4">
        <v>14</v>
      </c>
      <c r="M118" s="4">
        <v>1</v>
      </c>
      <c r="N118" s="4">
        <v>1</v>
      </c>
      <c r="O118" s="4">
        <v>0</v>
      </c>
      <c r="P118" s="4">
        <v>0</v>
      </c>
      <c r="Q118" s="91">
        <v>72</v>
      </c>
      <c r="R118" s="101">
        <v>15</v>
      </c>
      <c r="S118" s="101">
        <v>1</v>
      </c>
      <c r="T118" s="101">
        <v>0</v>
      </c>
      <c r="U118" s="101">
        <v>0</v>
      </c>
      <c r="V118" s="101">
        <v>0</v>
      </c>
      <c r="W118" s="101">
        <v>0</v>
      </c>
      <c r="X118" s="101">
        <v>1</v>
      </c>
      <c r="Y118" s="101">
        <v>17</v>
      </c>
      <c r="Z118" s="101" t="s">
        <v>552</v>
      </c>
      <c r="AA118" s="95">
        <v>3595</v>
      </c>
      <c r="AB118" s="95" t="s">
        <v>647</v>
      </c>
      <c r="AC118" s="95">
        <v>134</v>
      </c>
      <c r="AD118" s="95" t="s">
        <v>647</v>
      </c>
      <c r="AE118" s="95">
        <v>17</v>
      </c>
      <c r="AF118" s="95">
        <v>53334596.247000001</v>
      </c>
      <c r="AG118" s="96">
        <v>7.4710789989726502E-3</v>
      </c>
      <c r="AH118" s="95">
        <v>110</v>
      </c>
      <c r="AI118" s="95">
        <v>2.748350989406356E-3</v>
      </c>
      <c r="AJ118" s="95">
        <v>182</v>
      </c>
      <c r="AK118" s="97">
        <v>0.60439560439560436</v>
      </c>
      <c r="AL118" s="95">
        <v>114645684</v>
      </c>
      <c r="AM118" s="95">
        <v>2</v>
      </c>
      <c r="AN118" s="95" t="s">
        <v>644</v>
      </c>
      <c r="AO118" s="95" t="s">
        <v>505</v>
      </c>
    </row>
    <row r="119" spans="1:41" ht="17.649999999999999" customHeight="1">
      <c r="A119" s="3" t="s">
        <v>122</v>
      </c>
      <c r="B119" s="3" t="s">
        <v>123</v>
      </c>
      <c r="C119" s="3" t="s">
        <v>152</v>
      </c>
      <c r="D119" s="4">
        <v>4</v>
      </c>
      <c r="E119" s="4">
        <v>29</v>
      </c>
      <c r="F119" s="4">
        <v>865</v>
      </c>
      <c r="G119" s="4">
        <v>898</v>
      </c>
      <c r="H119" s="4">
        <v>8</v>
      </c>
      <c r="I119" s="4">
        <v>0</v>
      </c>
      <c r="J119" s="4">
        <v>1</v>
      </c>
      <c r="K119" s="4">
        <v>4</v>
      </c>
      <c r="L119" s="4">
        <v>5</v>
      </c>
      <c r="M119" s="4">
        <v>0</v>
      </c>
      <c r="N119" s="4">
        <v>0</v>
      </c>
      <c r="O119" s="4">
        <v>0</v>
      </c>
      <c r="P119" s="4">
        <v>0</v>
      </c>
      <c r="Q119" s="91">
        <v>48</v>
      </c>
      <c r="R119" s="101">
        <v>33</v>
      </c>
      <c r="S119" s="101">
        <v>4</v>
      </c>
      <c r="T119" s="101">
        <v>2</v>
      </c>
      <c r="U119" s="101">
        <v>1</v>
      </c>
      <c r="V119" s="101">
        <v>0</v>
      </c>
      <c r="W119" s="101">
        <v>0</v>
      </c>
      <c r="X119" s="101">
        <v>1</v>
      </c>
      <c r="Y119" s="101">
        <v>41</v>
      </c>
      <c r="Z119" s="101" t="s">
        <v>552</v>
      </c>
      <c r="AA119" s="95">
        <v>2214</v>
      </c>
      <c r="AB119" s="95" t="s">
        <v>647</v>
      </c>
      <c r="AC119" s="95">
        <v>209</v>
      </c>
      <c r="AD119" s="95" t="s">
        <v>647</v>
      </c>
      <c r="AE119" s="95">
        <v>1</v>
      </c>
      <c r="AF119" s="95">
        <v>65118231.505000003</v>
      </c>
      <c r="AG119" s="96">
        <v>9.1217237230817108E-3</v>
      </c>
      <c r="AH119" s="95">
        <v>205</v>
      </c>
      <c r="AI119" s="95">
        <v>5.1219268438936639E-3</v>
      </c>
      <c r="AJ119" s="95">
        <v>348</v>
      </c>
      <c r="AK119" s="97">
        <v>0.58908045977011492</v>
      </c>
      <c r="AL119" s="95">
        <v>164051586.41</v>
      </c>
      <c r="AM119" s="95">
        <v>5.6</v>
      </c>
      <c r="AN119" s="95" t="s">
        <v>485</v>
      </c>
      <c r="AO119" s="95">
        <v>1</v>
      </c>
    </row>
    <row r="120" spans="1:41" ht="17.649999999999999" customHeight="1">
      <c r="A120" s="3" t="s">
        <v>122</v>
      </c>
      <c r="B120" s="3" t="s">
        <v>123</v>
      </c>
      <c r="C120" s="3" t="s">
        <v>153</v>
      </c>
      <c r="D120" s="4">
        <v>1</v>
      </c>
      <c r="E120" s="4">
        <v>11</v>
      </c>
      <c r="F120" s="4">
        <v>162</v>
      </c>
      <c r="G120" s="4">
        <v>174</v>
      </c>
      <c r="H120" s="4">
        <v>6</v>
      </c>
      <c r="I120" s="4">
        <v>0</v>
      </c>
      <c r="J120" s="4">
        <v>0</v>
      </c>
      <c r="K120" s="4">
        <v>1</v>
      </c>
      <c r="L120" s="4">
        <v>1</v>
      </c>
      <c r="M120" s="4">
        <v>0</v>
      </c>
      <c r="N120" s="4">
        <v>0</v>
      </c>
      <c r="O120" s="4">
        <v>0</v>
      </c>
      <c r="P120" s="4">
        <v>0</v>
      </c>
      <c r="Q120" s="91">
        <v>15</v>
      </c>
      <c r="R120" s="101">
        <v>5</v>
      </c>
      <c r="S120" s="101">
        <v>0</v>
      </c>
      <c r="T120" s="101">
        <v>0</v>
      </c>
      <c r="U120" s="101">
        <v>0</v>
      </c>
      <c r="V120" s="101">
        <v>0</v>
      </c>
      <c r="W120" s="101">
        <v>0</v>
      </c>
      <c r="X120" s="101">
        <v>1</v>
      </c>
      <c r="Y120" s="101">
        <v>6</v>
      </c>
      <c r="Z120" s="101" t="s">
        <v>553</v>
      </c>
      <c r="AA120" s="95">
        <v>1443</v>
      </c>
      <c r="AB120" s="95" t="s">
        <v>647</v>
      </c>
      <c r="AC120" s="95">
        <v>21</v>
      </c>
      <c r="AD120" s="95" t="s">
        <v>647</v>
      </c>
      <c r="AE120" s="95" t="s">
        <v>475</v>
      </c>
      <c r="AF120" s="95">
        <v>6972358.0220000008</v>
      </c>
      <c r="AG120" s="96">
        <v>9.7668382732742152E-4</v>
      </c>
      <c r="AH120" s="95">
        <v>44</v>
      </c>
      <c r="AI120" s="95">
        <v>1.0993403957625424E-3</v>
      </c>
      <c r="AJ120" s="95">
        <v>64</v>
      </c>
      <c r="AK120" s="97">
        <v>0.6875</v>
      </c>
      <c r="AL120" s="95">
        <v>7561733.25</v>
      </c>
      <c r="AM120" s="95">
        <v>1</v>
      </c>
      <c r="AN120" s="95" t="s">
        <v>485</v>
      </c>
      <c r="AO120" s="95" t="s">
        <v>505</v>
      </c>
    </row>
    <row r="121" spans="1:41" ht="17.649999999999999" customHeight="1">
      <c r="A121" s="3" t="s">
        <v>122</v>
      </c>
      <c r="B121" s="3" t="s">
        <v>123</v>
      </c>
      <c r="C121" s="3" t="s">
        <v>154</v>
      </c>
      <c r="D121" s="4">
        <v>21</v>
      </c>
      <c r="E121" s="4">
        <v>38</v>
      </c>
      <c r="F121" s="4">
        <v>845</v>
      </c>
      <c r="G121" s="4">
        <v>904</v>
      </c>
      <c r="H121" s="4">
        <v>8</v>
      </c>
      <c r="I121" s="4">
        <v>0</v>
      </c>
      <c r="J121" s="4">
        <v>1</v>
      </c>
      <c r="K121" s="4">
        <v>4</v>
      </c>
      <c r="L121" s="4">
        <v>5</v>
      </c>
      <c r="M121" s="4">
        <v>1</v>
      </c>
      <c r="N121" s="4">
        <v>0</v>
      </c>
      <c r="O121" s="4">
        <v>0</v>
      </c>
      <c r="P121" s="4">
        <v>0</v>
      </c>
      <c r="Q121" s="91">
        <v>58</v>
      </c>
      <c r="R121" s="101">
        <v>21</v>
      </c>
      <c r="S121" s="101">
        <v>6</v>
      </c>
      <c r="T121" s="101">
        <v>1</v>
      </c>
      <c r="U121" s="101">
        <v>0</v>
      </c>
      <c r="V121" s="101">
        <v>0</v>
      </c>
      <c r="W121" s="101">
        <v>0</v>
      </c>
      <c r="X121" s="101">
        <v>5</v>
      </c>
      <c r="Y121" s="101">
        <v>33</v>
      </c>
      <c r="Z121" s="101" t="s">
        <v>552</v>
      </c>
      <c r="AA121" s="95">
        <v>1548</v>
      </c>
      <c r="AB121" s="95" t="s">
        <v>647</v>
      </c>
      <c r="AC121" s="95">
        <v>182</v>
      </c>
      <c r="AD121" s="95" t="s">
        <v>647</v>
      </c>
      <c r="AE121" s="95" t="s">
        <v>475</v>
      </c>
      <c r="AF121" s="95">
        <v>68332649.991000012</v>
      </c>
      <c r="AG121" s="96">
        <v>9.571997581600232E-3</v>
      </c>
      <c r="AH121" s="95">
        <v>236</v>
      </c>
      <c r="AI121" s="95">
        <v>5.8964621227263645E-3</v>
      </c>
      <c r="AJ121" s="95">
        <v>413</v>
      </c>
      <c r="AK121" s="97">
        <v>0.5714285714285714</v>
      </c>
      <c r="AL121" s="95">
        <v>145134685.39999998</v>
      </c>
      <c r="AM121" s="95">
        <v>4</v>
      </c>
      <c r="AN121" s="95" t="s">
        <v>485</v>
      </c>
      <c r="AO121" s="95" t="s">
        <v>505</v>
      </c>
    </row>
    <row r="122" spans="1:41" ht="17.649999999999999" customHeight="1">
      <c r="A122" s="3" t="s">
        <v>122</v>
      </c>
      <c r="B122" s="3" t="s">
        <v>123</v>
      </c>
      <c r="C122" s="3" t="s">
        <v>155</v>
      </c>
      <c r="D122" s="4">
        <v>0</v>
      </c>
      <c r="E122" s="4">
        <v>13</v>
      </c>
      <c r="F122" s="4">
        <v>102</v>
      </c>
      <c r="G122" s="4">
        <v>115</v>
      </c>
      <c r="H122" s="4">
        <v>0</v>
      </c>
      <c r="I122" s="4">
        <v>0</v>
      </c>
      <c r="J122" s="4">
        <v>0</v>
      </c>
      <c r="K122" s="4">
        <v>0</v>
      </c>
      <c r="L122" s="4">
        <v>0</v>
      </c>
      <c r="M122" s="4">
        <v>0</v>
      </c>
      <c r="N122" s="4">
        <v>0</v>
      </c>
      <c r="O122" s="4">
        <v>0</v>
      </c>
      <c r="P122" s="4">
        <v>0</v>
      </c>
      <c r="Q122" s="91">
        <v>14</v>
      </c>
      <c r="R122" s="101">
        <v>11</v>
      </c>
      <c r="S122" s="101">
        <v>3</v>
      </c>
      <c r="T122" s="101">
        <v>0</v>
      </c>
      <c r="U122" s="101">
        <v>0</v>
      </c>
      <c r="V122" s="101">
        <v>0</v>
      </c>
      <c r="W122" s="101">
        <v>0</v>
      </c>
      <c r="X122" s="101">
        <v>0</v>
      </c>
      <c r="Y122" s="101">
        <v>14</v>
      </c>
      <c r="Z122" s="101" t="s">
        <v>553</v>
      </c>
      <c r="AA122" s="95">
        <v>1418</v>
      </c>
      <c r="AB122" s="95" t="s">
        <v>647</v>
      </c>
      <c r="AC122" s="95">
        <v>2</v>
      </c>
      <c r="AD122" s="95" t="s">
        <v>646</v>
      </c>
      <c r="AE122" s="95" t="s">
        <v>475</v>
      </c>
      <c r="AF122" s="95">
        <v>16323383.684</v>
      </c>
      <c r="AG122" s="96">
        <v>2.2865700242469711E-3</v>
      </c>
      <c r="AH122" s="95">
        <v>105</v>
      </c>
      <c r="AI122" s="95">
        <v>2.6234259444333401E-3</v>
      </c>
      <c r="AJ122" s="95">
        <v>176</v>
      </c>
      <c r="AK122" s="97">
        <v>0.59659090909090906</v>
      </c>
      <c r="AL122" s="95">
        <v>23156639.809999999</v>
      </c>
      <c r="AM122" s="95">
        <v>1</v>
      </c>
      <c r="AN122" s="95" t="s">
        <v>644</v>
      </c>
      <c r="AO122" s="95" t="s">
        <v>505</v>
      </c>
    </row>
    <row r="123" spans="1:41" ht="17.649999999999999" customHeight="1">
      <c r="A123" s="3" t="s">
        <v>122</v>
      </c>
      <c r="B123" s="3" t="s">
        <v>123</v>
      </c>
      <c r="C123" s="3" t="s">
        <v>156</v>
      </c>
      <c r="D123" s="4">
        <v>5</v>
      </c>
      <c r="E123" s="4">
        <v>33</v>
      </c>
      <c r="F123" s="4">
        <v>264</v>
      </c>
      <c r="G123" s="4">
        <v>302</v>
      </c>
      <c r="H123" s="4">
        <v>0</v>
      </c>
      <c r="I123" s="4">
        <v>0</v>
      </c>
      <c r="J123" s="4">
        <v>1</v>
      </c>
      <c r="K123" s="4">
        <v>4</v>
      </c>
      <c r="L123" s="4">
        <v>5</v>
      </c>
      <c r="M123" s="4">
        <v>0</v>
      </c>
      <c r="N123" s="4">
        <v>0</v>
      </c>
      <c r="O123" s="4">
        <v>0</v>
      </c>
      <c r="P123" s="4">
        <v>0</v>
      </c>
      <c r="Q123" s="91">
        <v>45</v>
      </c>
      <c r="R123" s="101">
        <v>16</v>
      </c>
      <c r="S123" s="101">
        <v>0</v>
      </c>
      <c r="T123" s="101">
        <v>0</v>
      </c>
      <c r="U123" s="101">
        <v>0</v>
      </c>
      <c r="V123" s="101">
        <v>0</v>
      </c>
      <c r="W123" s="101">
        <v>0</v>
      </c>
      <c r="X123" s="101">
        <v>0</v>
      </c>
      <c r="Y123" s="101">
        <v>16</v>
      </c>
      <c r="Z123" s="101" t="s">
        <v>552</v>
      </c>
      <c r="AA123" s="95">
        <v>3470</v>
      </c>
      <c r="AB123" s="95" t="s">
        <v>647</v>
      </c>
      <c r="AC123" s="95">
        <v>50</v>
      </c>
      <c r="AD123" s="95" t="s">
        <v>647</v>
      </c>
      <c r="AE123" s="95">
        <v>4</v>
      </c>
      <c r="AF123" s="95">
        <v>19524781.539999999</v>
      </c>
      <c r="AG123" s="96">
        <v>2.7350199605425517E-3</v>
      </c>
      <c r="AH123" s="95">
        <v>89</v>
      </c>
      <c r="AI123" s="95">
        <v>2.2236658005196884E-3</v>
      </c>
      <c r="AJ123" s="95">
        <v>143</v>
      </c>
      <c r="AK123" s="97">
        <v>0.6223776223776224</v>
      </c>
      <c r="AL123" s="95">
        <v>28232414.699999999</v>
      </c>
      <c r="AM123" s="95">
        <v>2</v>
      </c>
      <c r="AN123" s="95" t="s">
        <v>488</v>
      </c>
      <c r="AO123" s="95" t="s">
        <v>505</v>
      </c>
    </row>
    <row r="124" spans="1:41" ht="17.649999999999999" customHeight="1">
      <c r="A124" s="3" t="s">
        <v>157</v>
      </c>
      <c r="B124" s="3" t="s">
        <v>158</v>
      </c>
      <c r="C124" s="3" t="s">
        <v>158</v>
      </c>
      <c r="D124" s="4">
        <v>104</v>
      </c>
      <c r="E124" s="4">
        <v>161</v>
      </c>
      <c r="F124" s="4">
        <v>2776</v>
      </c>
      <c r="G124" s="4">
        <v>3041</v>
      </c>
      <c r="H124" s="4">
        <v>227</v>
      </c>
      <c r="I124" s="4">
        <v>0</v>
      </c>
      <c r="J124" s="4">
        <v>5</v>
      </c>
      <c r="K124" s="4">
        <v>12</v>
      </c>
      <c r="L124" s="4">
        <v>17</v>
      </c>
      <c r="M124" s="4">
        <v>1</v>
      </c>
      <c r="N124" s="4">
        <v>0</v>
      </c>
      <c r="O124" s="4">
        <v>1</v>
      </c>
      <c r="P124" s="4">
        <v>0</v>
      </c>
      <c r="Q124" s="91">
        <v>93</v>
      </c>
      <c r="R124" s="101">
        <v>24</v>
      </c>
      <c r="S124" s="101">
        <v>3</v>
      </c>
      <c r="T124" s="101">
        <v>21</v>
      </c>
      <c r="U124" s="101">
        <v>1</v>
      </c>
      <c r="V124" s="101">
        <v>0</v>
      </c>
      <c r="W124" s="101">
        <v>0</v>
      </c>
      <c r="X124" s="101">
        <v>8</v>
      </c>
      <c r="Y124" s="101">
        <v>57</v>
      </c>
      <c r="Z124" s="101" t="s">
        <v>552</v>
      </c>
      <c r="AA124" s="95">
        <v>2587</v>
      </c>
      <c r="AB124" s="95" t="s">
        <v>646</v>
      </c>
      <c r="AC124" s="95">
        <v>141</v>
      </c>
      <c r="AD124" s="95" t="s">
        <v>646</v>
      </c>
      <c r="AE124" s="95">
        <v>5</v>
      </c>
      <c r="AF124" s="95">
        <v>81998536.581</v>
      </c>
      <c r="AG124" s="96">
        <v>1.1486306969676528E-2</v>
      </c>
      <c r="AH124" s="95">
        <v>609</v>
      </c>
      <c r="AI124" s="95">
        <v>1.5215870477713372E-2</v>
      </c>
      <c r="AJ124" s="95">
        <v>881</v>
      </c>
      <c r="AK124" s="97">
        <v>0.69125993189557322</v>
      </c>
      <c r="AL124" s="95">
        <v>129974734.02999999</v>
      </c>
      <c r="AM124" s="95">
        <v>6.6</v>
      </c>
      <c r="AN124" s="95" t="s">
        <v>644</v>
      </c>
      <c r="AO124" s="95">
        <v>5.8</v>
      </c>
    </row>
    <row r="125" spans="1:41" ht="17.649999999999999" customHeight="1">
      <c r="A125" s="3" t="s">
        <v>157</v>
      </c>
      <c r="B125" s="3" t="s">
        <v>159</v>
      </c>
      <c r="C125" s="3" t="s">
        <v>160</v>
      </c>
      <c r="D125" s="4">
        <v>7</v>
      </c>
      <c r="E125" s="4">
        <v>33</v>
      </c>
      <c r="F125" s="4">
        <v>491</v>
      </c>
      <c r="G125" s="4">
        <v>531</v>
      </c>
      <c r="H125" s="4">
        <v>20</v>
      </c>
      <c r="I125" s="4">
        <v>0</v>
      </c>
      <c r="J125" s="4">
        <v>0</v>
      </c>
      <c r="K125" s="4">
        <v>2</v>
      </c>
      <c r="L125" s="4">
        <v>2</v>
      </c>
      <c r="M125" s="4">
        <v>0</v>
      </c>
      <c r="N125" s="4">
        <v>0</v>
      </c>
      <c r="O125" s="4">
        <v>0</v>
      </c>
      <c r="P125" s="4">
        <v>0</v>
      </c>
      <c r="Q125" s="91">
        <v>17</v>
      </c>
      <c r="R125" s="101">
        <v>3</v>
      </c>
      <c r="S125" s="101">
        <v>1</v>
      </c>
      <c r="T125" s="101">
        <v>1</v>
      </c>
      <c r="U125" s="101">
        <v>0</v>
      </c>
      <c r="V125" s="101">
        <v>0</v>
      </c>
      <c r="W125" s="101">
        <v>0</v>
      </c>
      <c r="X125" s="101">
        <v>0</v>
      </c>
      <c r="Y125" s="101">
        <v>5</v>
      </c>
      <c r="Z125" s="101" t="s">
        <v>552</v>
      </c>
      <c r="AA125" s="95">
        <v>565</v>
      </c>
      <c r="AB125" s="95" t="s">
        <v>646</v>
      </c>
      <c r="AC125" s="95">
        <v>31</v>
      </c>
      <c r="AD125" s="95" t="s">
        <v>646</v>
      </c>
      <c r="AE125" s="95">
        <v>1</v>
      </c>
      <c r="AF125" s="95">
        <v>10930548.67</v>
      </c>
      <c r="AG125" s="96">
        <v>1.5311448545985546E-3</v>
      </c>
      <c r="AH125" s="95">
        <v>46</v>
      </c>
      <c r="AI125" s="95">
        <v>1.149310413751749E-3</v>
      </c>
      <c r="AJ125" s="95">
        <v>76</v>
      </c>
      <c r="AK125" s="97">
        <v>0.60526315789473684</v>
      </c>
      <c r="AL125" s="95">
        <v>22381338</v>
      </c>
      <c r="AM125" s="95">
        <v>0</v>
      </c>
      <c r="AN125" s="95" t="s">
        <v>488</v>
      </c>
      <c r="AO125" s="95" t="s">
        <v>506</v>
      </c>
    </row>
    <row r="126" spans="1:41" ht="17.649999999999999" customHeight="1">
      <c r="A126" s="3" t="s">
        <v>157</v>
      </c>
      <c r="B126" s="3" t="s">
        <v>161</v>
      </c>
      <c r="C126" s="3" t="s">
        <v>162</v>
      </c>
      <c r="D126" s="4">
        <v>9</v>
      </c>
      <c r="E126" s="4">
        <v>20</v>
      </c>
      <c r="F126" s="4">
        <v>206</v>
      </c>
      <c r="G126" s="4">
        <v>235</v>
      </c>
      <c r="H126" s="4">
        <v>16</v>
      </c>
      <c r="I126" s="4">
        <v>1</v>
      </c>
      <c r="J126" s="4">
        <v>0</v>
      </c>
      <c r="K126" s="4">
        <v>2</v>
      </c>
      <c r="L126" s="4">
        <v>3</v>
      </c>
      <c r="M126" s="4">
        <v>0</v>
      </c>
      <c r="N126" s="4">
        <v>0</v>
      </c>
      <c r="O126" s="4">
        <v>1</v>
      </c>
      <c r="P126" s="4">
        <v>0</v>
      </c>
      <c r="Q126" s="91">
        <v>22</v>
      </c>
      <c r="R126" s="101">
        <v>6</v>
      </c>
      <c r="S126" s="101">
        <v>1</v>
      </c>
      <c r="T126" s="101">
        <v>2</v>
      </c>
      <c r="U126" s="101">
        <v>0</v>
      </c>
      <c r="V126" s="101">
        <v>0</v>
      </c>
      <c r="W126" s="101">
        <v>0</v>
      </c>
      <c r="X126" s="101">
        <v>0</v>
      </c>
      <c r="Y126" s="101">
        <v>9</v>
      </c>
      <c r="Z126" s="101" t="s">
        <v>552</v>
      </c>
      <c r="AA126" s="95">
        <v>814</v>
      </c>
      <c r="AB126" s="95" t="s">
        <v>646</v>
      </c>
      <c r="AC126" s="95">
        <v>12</v>
      </c>
      <c r="AD126" s="95" t="s">
        <v>646</v>
      </c>
      <c r="AE126" s="95" t="s">
        <v>475</v>
      </c>
      <c r="AF126" s="95">
        <v>21839997.339000002</v>
      </c>
      <c r="AG126" s="96">
        <v>3.0593340334173708E-3</v>
      </c>
      <c r="AH126" s="95">
        <v>141</v>
      </c>
      <c r="AI126" s="95">
        <v>3.5228862682390566E-3</v>
      </c>
      <c r="AJ126" s="95">
        <v>200</v>
      </c>
      <c r="AK126" s="97">
        <v>0.70499999999999996</v>
      </c>
      <c r="AL126" s="95">
        <v>26268775.469999999</v>
      </c>
      <c r="AM126" s="95">
        <v>1</v>
      </c>
      <c r="AN126" s="95" t="s">
        <v>488</v>
      </c>
      <c r="AO126" s="95" t="s">
        <v>507</v>
      </c>
    </row>
    <row r="127" spans="1:41" ht="17.649999999999999" customHeight="1">
      <c r="A127" s="3" t="s">
        <v>157</v>
      </c>
      <c r="B127" s="3" t="s">
        <v>163</v>
      </c>
      <c r="C127" s="3" t="s">
        <v>164</v>
      </c>
      <c r="D127" s="4">
        <v>3</v>
      </c>
      <c r="E127" s="4">
        <v>6</v>
      </c>
      <c r="F127" s="4">
        <v>142</v>
      </c>
      <c r="G127" s="4">
        <v>151</v>
      </c>
      <c r="H127" s="4">
        <v>8</v>
      </c>
      <c r="I127" s="4">
        <v>0</v>
      </c>
      <c r="J127" s="4">
        <v>0</v>
      </c>
      <c r="K127" s="4">
        <v>1</v>
      </c>
      <c r="L127" s="4">
        <v>1</v>
      </c>
      <c r="M127" s="4">
        <v>0</v>
      </c>
      <c r="N127" s="4">
        <v>0</v>
      </c>
      <c r="O127" s="4">
        <v>0</v>
      </c>
      <c r="P127" s="4">
        <v>1</v>
      </c>
      <c r="Q127" s="91">
        <v>8</v>
      </c>
      <c r="R127" s="101">
        <v>0</v>
      </c>
      <c r="S127" s="101">
        <v>2</v>
      </c>
      <c r="T127" s="101">
        <v>2</v>
      </c>
      <c r="U127" s="101">
        <v>0</v>
      </c>
      <c r="V127" s="101">
        <v>0</v>
      </c>
      <c r="W127" s="101">
        <v>0</v>
      </c>
      <c r="X127" s="101">
        <v>3</v>
      </c>
      <c r="Y127" s="101">
        <v>7</v>
      </c>
      <c r="Z127" s="101" t="s">
        <v>552</v>
      </c>
      <c r="AA127" s="95">
        <v>397</v>
      </c>
      <c r="AB127" s="95" t="s">
        <v>646</v>
      </c>
      <c r="AC127" s="95">
        <v>2</v>
      </c>
      <c r="AD127" s="95" t="s">
        <v>646</v>
      </c>
      <c r="AE127" s="95" t="s">
        <v>475</v>
      </c>
      <c r="AF127" s="95">
        <v>10418675.756999999</v>
      </c>
      <c r="AG127" s="96">
        <v>1.4594419967997132E-3</v>
      </c>
      <c r="AH127" s="95">
        <v>89</v>
      </c>
      <c r="AI127" s="95">
        <v>2.2236658005196884E-3</v>
      </c>
      <c r="AJ127" s="95">
        <v>136</v>
      </c>
      <c r="AK127" s="97">
        <v>0.65441176470588236</v>
      </c>
      <c r="AL127" s="95">
        <v>15815838.060000001</v>
      </c>
      <c r="AM127" s="95">
        <v>0.5</v>
      </c>
      <c r="AN127" s="95" t="s">
        <v>488</v>
      </c>
      <c r="AO127" s="95" t="s">
        <v>508</v>
      </c>
    </row>
    <row r="128" spans="1:41" ht="17.649999999999999" customHeight="1">
      <c r="A128" s="3" t="s">
        <v>157</v>
      </c>
      <c r="B128" s="3" t="s">
        <v>165</v>
      </c>
      <c r="C128" s="3" t="s">
        <v>166</v>
      </c>
      <c r="D128" s="4">
        <v>1</v>
      </c>
      <c r="E128" s="4">
        <v>11</v>
      </c>
      <c r="F128" s="4">
        <v>112</v>
      </c>
      <c r="G128" s="4">
        <v>124</v>
      </c>
      <c r="H128" s="4">
        <v>3</v>
      </c>
      <c r="I128" s="4">
        <v>0</v>
      </c>
      <c r="J128" s="4">
        <v>0</v>
      </c>
      <c r="K128" s="4">
        <v>1</v>
      </c>
      <c r="L128" s="4">
        <v>1</v>
      </c>
      <c r="M128" s="4">
        <v>0</v>
      </c>
      <c r="N128" s="4">
        <v>0</v>
      </c>
      <c r="O128" s="4">
        <v>0</v>
      </c>
      <c r="P128" s="4">
        <v>0</v>
      </c>
      <c r="Q128" s="91">
        <v>8</v>
      </c>
      <c r="R128" s="101">
        <v>0</v>
      </c>
      <c r="S128" s="101">
        <v>0</v>
      </c>
      <c r="T128" s="101">
        <v>0</v>
      </c>
      <c r="U128" s="101">
        <v>0</v>
      </c>
      <c r="V128" s="101">
        <v>0</v>
      </c>
      <c r="W128" s="101">
        <v>0</v>
      </c>
      <c r="X128" s="101">
        <v>4</v>
      </c>
      <c r="Y128" s="101">
        <v>4</v>
      </c>
      <c r="Z128" s="101" t="s">
        <v>552</v>
      </c>
      <c r="AA128" s="95">
        <v>486</v>
      </c>
      <c r="AB128" s="95" t="s">
        <v>646</v>
      </c>
      <c r="AC128" s="95">
        <v>12</v>
      </c>
      <c r="AD128" s="95" t="s">
        <v>647</v>
      </c>
      <c r="AE128" s="95" t="s">
        <v>475</v>
      </c>
      <c r="AF128" s="95">
        <v>23755188.715</v>
      </c>
      <c r="AG128" s="96">
        <v>3.3276129194519106E-3</v>
      </c>
      <c r="AH128" s="95">
        <v>71</v>
      </c>
      <c r="AI128" s="95">
        <v>1.7739356386168299E-3</v>
      </c>
      <c r="AJ128" s="95">
        <v>116</v>
      </c>
      <c r="AK128" s="97">
        <v>0.61206896551724133</v>
      </c>
      <c r="AL128" s="95">
        <v>34135047.950000003</v>
      </c>
      <c r="AM128" s="95">
        <v>0.6</v>
      </c>
      <c r="AN128" s="95" t="s">
        <v>644</v>
      </c>
      <c r="AO128" s="95" t="s">
        <v>509</v>
      </c>
    </row>
    <row r="129" spans="1:41" ht="17.649999999999999" customHeight="1">
      <c r="A129" s="3" t="s">
        <v>157</v>
      </c>
      <c r="B129" s="3" t="s">
        <v>167</v>
      </c>
      <c r="C129" s="3" t="s">
        <v>168</v>
      </c>
      <c r="D129" s="4">
        <v>53</v>
      </c>
      <c r="E129" s="4">
        <v>154</v>
      </c>
      <c r="F129" s="4">
        <v>558</v>
      </c>
      <c r="G129" s="4">
        <v>765</v>
      </c>
      <c r="H129" s="4">
        <v>40</v>
      </c>
      <c r="I129" s="4">
        <v>0</v>
      </c>
      <c r="J129" s="4">
        <v>1</v>
      </c>
      <c r="K129" s="4">
        <v>6</v>
      </c>
      <c r="L129" s="4">
        <v>7</v>
      </c>
      <c r="M129" s="4">
        <v>0</v>
      </c>
      <c r="N129" s="4">
        <v>0</v>
      </c>
      <c r="O129" s="4">
        <v>0</v>
      </c>
      <c r="P129" s="4">
        <v>0</v>
      </c>
      <c r="Q129" s="91">
        <v>12</v>
      </c>
      <c r="R129" s="101">
        <v>5</v>
      </c>
      <c r="S129" s="101">
        <v>7</v>
      </c>
      <c r="T129" s="101">
        <v>2</v>
      </c>
      <c r="U129" s="101">
        <v>2</v>
      </c>
      <c r="V129" s="101">
        <v>0</v>
      </c>
      <c r="W129" s="101">
        <v>0</v>
      </c>
      <c r="X129" s="101">
        <v>1</v>
      </c>
      <c r="Y129" s="101">
        <v>17</v>
      </c>
      <c r="Z129" s="101" t="s">
        <v>552</v>
      </c>
      <c r="AA129" s="95">
        <v>1420</v>
      </c>
      <c r="AB129" s="95" t="s">
        <v>647</v>
      </c>
      <c r="AC129" s="95">
        <v>148</v>
      </c>
      <c r="AD129" s="95" t="s">
        <v>647</v>
      </c>
      <c r="AE129" s="95" t="s">
        <v>475</v>
      </c>
      <c r="AF129" s="95">
        <v>62261907.148000002</v>
      </c>
      <c r="AG129" s="96">
        <v>8.7216114803826371E-3</v>
      </c>
      <c r="AH129" s="95">
        <v>300</v>
      </c>
      <c r="AI129" s="95">
        <v>7.4955026983809714E-3</v>
      </c>
      <c r="AJ129" s="95">
        <v>491</v>
      </c>
      <c r="AK129" s="97">
        <v>0.61099796334012224</v>
      </c>
      <c r="AL129" s="95">
        <v>123878220.41</v>
      </c>
      <c r="AM129" s="95">
        <v>3.5</v>
      </c>
      <c r="AN129" s="95" t="s">
        <v>488</v>
      </c>
      <c r="AO129" s="95">
        <v>2.5</v>
      </c>
    </row>
    <row r="130" spans="1:41" ht="17.649999999999999" customHeight="1">
      <c r="A130" s="3" t="s">
        <v>157</v>
      </c>
      <c r="B130" s="3" t="s">
        <v>169</v>
      </c>
      <c r="C130" s="3" t="s">
        <v>170</v>
      </c>
      <c r="D130" s="4">
        <v>2</v>
      </c>
      <c r="E130" s="4">
        <v>11</v>
      </c>
      <c r="F130" s="4">
        <v>210</v>
      </c>
      <c r="G130" s="4">
        <v>223</v>
      </c>
      <c r="H130" s="4">
        <v>8</v>
      </c>
      <c r="I130" s="4">
        <v>0</v>
      </c>
      <c r="J130" s="4">
        <v>0</v>
      </c>
      <c r="K130" s="4">
        <v>0</v>
      </c>
      <c r="L130" s="4">
        <v>0</v>
      </c>
      <c r="M130" s="4">
        <v>0</v>
      </c>
      <c r="N130" s="4">
        <v>0</v>
      </c>
      <c r="O130" s="4">
        <v>0</v>
      </c>
      <c r="P130" s="4">
        <v>0</v>
      </c>
      <c r="Q130" s="91">
        <v>17</v>
      </c>
      <c r="R130" s="101">
        <v>0</v>
      </c>
      <c r="S130" s="101">
        <v>0</v>
      </c>
      <c r="T130" s="101">
        <v>0</v>
      </c>
      <c r="U130" s="101">
        <v>0</v>
      </c>
      <c r="V130" s="101">
        <v>0</v>
      </c>
      <c r="W130" s="101">
        <v>0</v>
      </c>
      <c r="X130" s="101">
        <v>0</v>
      </c>
      <c r="Y130" s="101">
        <v>0</v>
      </c>
      <c r="Z130" s="101" t="s">
        <v>553</v>
      </c>
      <c r="AA130" s="95">
        <v>883</v>
      </c>
      <c r="AB130" s="95" t="s">
        <v>646</v>
      </c>
      <c r="AC130" s="95">
        <v>32</v>
      </c>
      <c r="AD130" s="95" t="s">
        <v>647</v>
      </c>
      <c r="AE130" s="95" t="s">
        <v>475</v>
      </c>
      <c r="AF130" s="95">
        <v>21468342.943000004</v>
      </c>
      <c r="AG130" s="96">
        <v>3.0072729033401436E-3</v>
      </c>
      <c r="AH130" s="95">
        <v>138</v>
      </c>
      <c r="AI130" s="95">
        <v>3.4479312412552467E-3</v>
      </c>
      <c r="AJ130" s="95">
        <v>209</v>
      </c>
      <c r="AK130" s="97">
        <v>0.66028708133971292</v>
      </c>
      <c r="AL130" s="95">
        <v>52831923.710000008</v>
      </c>
      <c r="AM130" s="95">
        <v>1.3</v>
      </c>
      <c r="AN130" s="95" t="s">
        <v>644</v>
      </c>
      <c r="AO130" s="95" t="s">
        <v>507</v>
      </c>
    </row>
    <row r="131" spans="1:41" ht="17.649999999999999" customHeight="1">
      <c r="A131" s="3" t="s">
        <v>157</v>
      </c>
      <c r="B131" s="3" t="s">
        <v>171</v>
      </c>
      <c r="C131" s="3" t="s">
        <v>171</v>
      </c>
      <c r="D131" s="4">
        <v>174</v>
      </c>
      <c r="E131" s="4">
        <v>268</v>
      </c>
      <c r="F131" s="4">
        <v>5125</v>
      </c>
      <c r="G131" s="4">
        <v>5567</v>
      </c>
      <c r="H131" s="4">
        <v>974</v>
      </c>
      <c r="I131" s="4">
        <v>3</v>
      </c>
      <c r="J131" s="4">
        <v>3</v>
      </c>
      <c r="K131" s="4">
        <v>12</v>
      </c>
      <c r="L131" s="4">
        <v>18</v>
      </c>
      <c r="M131" s="4">
        <v>1</v>
      </c>
      <c r="N131" s="4">
        <v>1</v>
      </c>
      <c r="O131" s="4">
        <v>4</v>
      </c>
      <c r="P131" s="4">
        <v>0</v>
      </c>
      <c r="Q131" s="91">
        <v>69</v>
      </c>
      <c r="R131" s="101">
        <v>30</v>
      </c>
      <c r="S131" s="101">
        <v>8</v>
      </c>
      <c r="T131" s="101">
        <v>57</v>
      </c>
      <c r="U131" s="101">
        <v>2</v>
      </c>
      <c r="V131" s="101">
        <v>0</v>
      </c>
      <c r="W131" s="101">
        <v>0</v>
      </c>
      <c r="X131" s="101">
        <v>3</v>
      </c>
      <c r="Y131" s="101">
        <v>100</v>
      </c>
      <c r="Z131" s="101" t="s">
        <v>552</v>
      </c>
      <c r="AA131" s="95">
        <v>2435</v>
      </c>
      <c r="AB131" s="95" t="s">
        <v>647</v>
      </c>
      <c r="AC131" s="95">
        <v>247</v>
      </c>
      <c r="AD131" s="95" t="s">
        <v>647</v>
      </c>
      <c r="AE131" s="95">
        <v>2</v>
      </c>
      <c r="AF131" s="95">
        <v>71337791.66399999</v>
      </c>
      <c r="AG131" s="96">
        <v>9.9929560667476759E-3</v>
      </c>
      <c r="AH131" s="95">
        <v>454</v>
      </c>
      <c r="AI131" s="95">
        <v>1.1343194083549869E-2</v>
      </c>
      <c r="AJ131" s="95">
        <v>698</v>
      </c>
      <c r="AK131" s="97">
        <v>0.65042979942693413</v>
      </c>
      <c r="AL131" s="95">
        <v>116903560.43000001</v>
      </c>
      <c r="AM131" s="95">
        <v>3</v>
      </c>
      <c r="AN131" s="95" t="s">
        <v>488</v>
      </c>
      <c r="AO131" s="95">
        <v>3.5</v>
      </c>
    </row>
    <row r="132" spans="1:41" ht="17.649999999999999" customHeight="1">
      <c r="A132" s="3" t="s">
        <v>157</v>
      </c>
      <c r="B132" s="3" t="s">
        <v>172</v>
      </c>
      <c r="C132" s="3" t="s">
        <v>173</v>
      </c>
      <c r="D132" s="4">
        <v>14</v>
      </c>
      <c r="E132" s="4">
        <v>27</v>
      </c>
      <c r="F132" s="4">
        <v>568</v>
      </c>
      <c r="G132" s="4">
        <v>609</v>
      </c>
      <c r="H132" s="4">
        <v>79</v>
      </c>
      <c r="I132" s="4">
        <v>0</v>
      </c>
      <c r="J132" s="4">
        <v>0</v>
      </c>
      <c r="K132" s="4">
        <v>1</v>
      </c>
      <c r="L132" s="4">
        <v>1</v>
      </c>
      <c r="M132" s="4">
        <v>0</v>
      </c>
      <c r="N132" s="4">
        <v>0</v>
      </c>
      <c r="O132" s="4">
        <v>0</v>
      </c>
      <c r="P132" s="4">
        <v>0</v>
      </c>
      <c r="Q132" s="91">
        <v>17</v>
      </c>
      <c r="R132" s="101">
        <v>6</v>
      </c>
      <c r="S132" s="101">
        <v>1</v>
      </c>
      <c r="T132" s="101">
        <v>2</v>
      </c>
      <c r="U132" s="101">
        <v>1</v>
      </c>
      <c r="V132" s="101">
        <v>0</v>
      </c>
      <c r="W132" s="101">
        <v>0</v>
      </c>
      <c r="X132" s="101">
        <v>2</v>
      </c>
      <c r="Y132" s="101">
        <v>12</v>
      </c>
      <c r="Z132" s="101" t="s">
        <v>552</v>
      </c>
      <c r="AA132" s="95">
        <v>582</v>
      </c>
      <c r="AB132" s="95" t="s">
        <v>646</v>
      </c>
      <c r="AC132" s="95">
        <v>21</v>
      </c>
      <c r="AD132" s="95" t="s">
        <v>646</v>
      </c>
      <c r="AE132" s="95">
        <v>2</v>
      </c>
      <c r="AF132" s="95">
        <v>6103267.398000001</v>
      </c>
      <c r="AG132" s="96">
        <v>8.5494212182916983E-4</v>
      </c>
      <c r="AH132" s="95">
        <v>102</v>
      </c>
      <c r="AI132" s="95">
        <v>2.5484709174495301E-3</v>
      </c>
      <c r="AJ132" s="95">
        <v>145</v>
      </c>
      <c r="AK132" s="97">
        <v>0.70344827586206893</v>
      </c>
      <c r="AL132" s="95">
        <v>10894110</v>
      </c>
      <c r="AM132" s="95">
        <v>1</v>
      </c>
      <c r="AN132" s="95" t="s">
        <v>485</v>
      </c>
      <c r="AO132" s="95" t="s">
        <v>509</v>
      </c>
    </row>
    <row r="133" spans="1:41" ht="17.649999999999999" customHeight="1">
      <c r="A133" s="3" t="s">
        <v>157</v>
      </c>
      <c r="B133" s="3" t="s">
        <v>174</v>
      </c>
      <c r="C133" s="3" t="s">
        <v>175</v>
      </c>
      <c r="D133" s="4">
        <v>4</v>
      </c>
      <c r="E133" s="4">
        <v>7</v>
      </c>
      <c r="F133" s="4">
        <v>176</v>
      </c>
      <c r="G133" s="4">
        <v>187</v>
      </c>
      <c r="H133" s="4">
        <v>5</v>
      </c>
      <c r="I133" s="4">
        <v>0</v>
      </c>
      <c r="J133" s="4">
        <v>0</v>
      </c>
      <c r="K133" s="4">
        <v>1</v>
      </c>
      <c r="L133" s="4">
        <v>1</v>
      </c>
      <c r="M133" s="4">
        <v>0</v>
      </c>
      <c r="N133" s="4">
        <v>0</v>
      </c>
      <c r="O133" s="4">
        <v>0</v>
      </c>
      <c r="P133" s="4">
        <v>0</v>
      </c>
      <c r="Q133" s="91">
        <v>11</v>
      </c>
      <c r="R133" s="101">
        <v>2</v>
      </c>
      <c r="S133" s="101">
        <v>2</v>
      </c>
      <c r="T133" s="101">
        <v>0</v>
      </c>
      <c r="U133" s="101">
        <v>0</v>
      </c>
      <c r="V133" s="101">
        <v>0</v>
      </c>
      <c r="W133" s="101">
        <v>0</v>
      </c>
      <c r="X133" s="101">
        <v>1</v>
      </c>
      <c r="Y133" s="101">
        <v>5</v>
      </c>
      <c r="Z133" s="101" t="s">
        <v>552</v>
      </c>
      <c r="AA133" s="95">
        <v>533</v>
      </c>
      <c r="AB133" s="95" t="s">
        <v>646</v>
      </c>
      <c r="AC133" s="95">
        <v>11</v>
      </c>
      <c r="AD133" s="95" t="s">
        <v>645</v>
      </c>
      <c r="AE133" s="95" t="s">
        <v>475</v>
      </c>
      <c r="AF133" s="95">
        <v>11533351.875</v>
      </c>
      <c r="AG133" s="96">
        <v>1.6155851744339602E-3</v>
      </c>
      <c r="AH133" s="95">
        <v>112</v>
      </c>
      <c r="AI133" s="95">
        <v>2.7983210073955628E-3</v>
      </c>
      <c r="AJ133" s="95">
        <v>175</v>
      </c>
      <c r="AK133" s="97">
        <v>0.64</v>
      </c>
      <c r="AL133" s="95">
        <v>19913493.98</v>
      </c>
      <c r="AM133" s="95">
        <v>1.1000000000000001</v>
      </c>
      <c r="AN133" s="95" t="s">
        <v>644</v>
      </c>
      <c r="AO133" s="95" t="s">
        <v>507</v>
      </c>
    </row>
    <row r="134" spans="1:41" ht="17.649999999999999" customHeight="1">
      <c r="A134" s="3" t="s">
        <v>157</v>
      </c>
      <c r="B134" s="3" t="s">
        <v>176</v>
      </c>
      <c r="C134" s="3" t="s">
        <v>177</v>
      </c>
      <c r="D134" s="4">
        <v>7</v>
      </c>
      <c r="E134" s="4">
        <v>37</v>
      </c>
      <c r="F134" s="4">
        <v>423</v>
      </c>
      <c r="G134" s="4">
        <v>467</v>
      </c>
      <c r="H134" s="4">
        <v>8</v>
      </c>
      <c r="I134" s="4">
        <v>0</v>
      </c>
      <c r="J134" s="4">
        <v>2</v>
      </c>
      <c r="K134" s="4">
        <v>0</v>
      </c>
      <c r="L134" s="4">
        <v>2</v>
      </c>
      <c r="M134" s="4">
        <v>0</v>
      </c>
      <c r="N134" s="4">
        <v>0</v>
      </c>
      <c r="O134" s="4">
        <v>0</v>
      </c>
      <c r="P134" s="4">
        <v>0</v>
      </c>
      <c r="Q134" s="91">
        <v>11</v>
      </c>
      <c r="R134" s="101">
        <v>2</v>
      </c>
      <c r="S134" s="101">
        <v>0</v>
      </c>
      <c r="T134" s="101">
        <v>0</v>
      </c>
      <c r="U134" s="101">
        <v>0</v>
      </c>
      <c r="V134" s="101">
        <v>0</v>
      </c>
      <c r="W134" s="101">
        <v>0</v>
      </c>
      <c r="X134" s="101">
        <v>4</v>
      </c>
      <c r="Y134" s="101">
        <v>6</v>
      </c>
      <c r="Z134" s="101" t="s">
        <v>552</v>
      </c>
      <c r="AA134" s="95">
        <v>836</v>
      </c>
      <c r="AB134" s="95" t="s">
        <v>646</v>
      </c>
      <c r="AC134" s="95">
        <v>34</v>
      </c>
      <c r="AD134" s="95" t="s">
        <v>645</v>
      </c>
      <c r="AE134" s="95" t="s">
        <v>475</v>
      </c>
      <c r="AF134" s="95">
        <v>15662618.486000001</v>
      </c>
      <c r="AG134" s="96">
        <v>2.1940104223861531E-3</v>
      </c>
      <c r="AH134" s="95">
        <v>98</v>
      </c>
      <c r="AI134" s="95">
        <v>2.4485308814711174E-3</v>
      </c>
      <c r="AJ134" s="95">
        <v>156</v>
      </c>
      <c r="AK134" s="97">
        <v>0.62820512820512819</v>
      </c>
      <c r="AL134" s="95">
        <v>27274222.600000001</v>
      </c>
      <c r="AM134" s="95">
        <v>2</v>
      </c>
      <c r="AN134" s="95" t="s">
        <v>485</v>
      </c>
      <c r="AO134" s="95" t="s">
        <v>508</v>
      </c>
    </row>
    <row r="135" spans="1:41" ht="17.649999999999999" customHeight="1">
      <c r="A135" s="3" t="s">
        <v>157</v>
      </c>
      <c r="B135" s="3" t="s">
        <v>178</v>
      </c>
      <c r="C135" s="3" t="s">
        <v>179</v>
      </c>
      <c r="D135" s="4">
        <v>10</v>
      </c>
      <c r="E135" s="4">
        <v>16</v>
      </c>
      <c r="F135" s="4">
        <v>339</v>
      </c>
      <c r="G135" s="4">
        <v>365</v>
      </c>
      <c r="H135" s="4">
        <v>9</v>
      </c>
      <c r="I135" s="4">
        <v>0</v>
      </c>
      <c r="J135" s="4">
        <v>0</v>
      </c>
      <c r="K135" s="4">
        <v>2</v>
      </c>
      <c r="L135" s="4">
        <v>2</v>
      </c>
      <c r="M135" s="4">
        <v>0</v>
      </c>
      <c r="N135" s="4">
        <v>0</v>
      </c>
      <c r="O135" s="4">
        <v>0</v>
      </c>
      <c r="P135" s="4">
        <v>0</v>
      </c>
      <c r="Q135" s="91">
        <v>14</v>
      </c>
      <c r="R135" s="101">
        <v>6</v>
      </c>
      <c r="S135" s="101">
        <v>2</v>
      </c>
      <c r="T135" s="101">
        <v>1</v>
      </c>
      <c r="U135" s="101">
        <v>0</v>
      </c>
      <c r="V135" s="101">
        <v>0</v>
      </c>
      <c r="W135" s="101">
        <v>0</v>
      </c>
      <c r="X135" s="101">
        <v>3</v>
      </c>
      <c r="Y135" s="101">
        <v>12</v>
      </c>
      <c r="Z135" s="101" t="s">
        <v>552</v>
      </c>
      <c r="AA135" s="95">
        <v>993</v>
      </c>
      <c r="AB135" s="95" t="s">
        <v>647</v>
      </c>
      <c r="AC135" s="95">
        <v>35</v>
      </c>
      <c r="AD135" s="95" t="s">
        <v>647</v>
      </c>
      <c r="AE135" s="95" t="s">
        <v>475</v>
      </c>
      <c r="AF135" s="95">
        <v>32982692.220999997</v>
      </c>
      <c r="AG135" s="96">
        <v>4.6201962051180294E-3</v>
      </c>
      <c r="AH135" s="95">
        <v>192</v>
      </c>
      <c r="AI135" s="95">
        <v>4.7971217269638213E-3</v>
      </c>
      <c r="AJ135" s="95">
        <v>300</v>
      </c>
      <c r="AK135" s="97">
        <v>0.64</v>
      </c>
      <c r="AL135" s="95">
        <v>56250542.790000007</v>
      </c>
      <c r="AM135" s="95">
        <v>2.5</v>
      </c>
      <c r="AN135" s="95" t="s">
        <v>644</v>
      </c>
      <c r="AO135" s="95" t="s">
        <v>507</v>
      </c>
    </row>
    <row r="136" spans="1:41" ht="17.649999999999999" customHeight="1">
      <c r="A136" s="3" t="s">
        <v>180</v>
      </c>
      <c r="B136" s="3" t="s">
        <v>181</v>
      </c>
      <c r="C136" s="3" t="s">
        <v>182</v>
      </c>
      <c r="D136" s="4">
        <v>29</v>
      </c>
      <c r="E136" s="4">
        <v>49</v>
      </c>
      <c r="F136" s="4">
        <v>1099</v>
      </c>
      <c r="G136" s="4">
        <v>1177</v>
      </c>
      <c r="H136" s="4">
        <v>140</v>
      </c>
      <c r="I136" s="4">
        <v>0</v>
      </c>
      <c r="J136" s="4">
        <v>0</v>
      </c>
      <c r="K136" s="4">
        <v>1</v>
      </c>
      <c r="L136" s="4">
        <v>1</v>
      </c>
      <c r="M136" s="4">
        <v>0</v>
      </c>
      <c r="N136" s="4">
        <v>0</v>
      </c>
      <c r="O136" s="4">
        <v>0</v>
      </c>
      <c r="P136" s="4">
        <v>0</v>
      </c>
      <c r="Q136" s="91">
        <v>21</v>
      </c>
      <c r="R136" s="101">
        <v>3</v>
      </c>
      <c r="S136" s="101">
        <v>5</v>
      </c>
      <c r="T136" s="101">
        <v>4</v>
      </c>
      <c r="U136" s="101">
        <v>0</v>
      </c>
      <c r="V136" s="101">
        <v>0</v>
      </c>
      <c r="W136" s="101">
        <v>0</v>
      </c>
      <c r="X136" s="101">
        <v>3</v>
      </c>
      <c r="Y136" s="101">
        <v>15</v>
      </c>
      <c r="Z136" s="101" t="s">
        <v>552</v>
      </c>
      <c r="AA136" s="95">
        <v>648</v>
      </c>
      <c r="AB136" s="95" t="s">
        <v>646</v>
      </c>
      <c r="AC136" s="95">
        <v>44</v>
      </c>
      <c r="AD136" s="95" t="s">
        <v>646</v>
      </c>
      <c r="AE136" s="95" t="s">
        <v>475</v>
      </c>
      <c r="AF136" s="95">
        <v>14302658.460000001</v>
      </c>
      <c r="AG136" s="96">
        <v>2.0035080186061225E-3</v>
      </c>
      <c r="AH136" s="95">
        <v>105</v>
      </c>
      <c r="AI136" s="95">
        <v>2.6234259444333401E-3</v>
      </c>
      <c r="AJ136" s="95">
        <v>149</v>
      </c>
      <c r="AK136" s="97">
        <v>0.70469798657718119</v>
      </c>
      <c r="AL136" s="95">
        <v>24151220.579999998</v>
      </c>
      <c r="AM136" s="95">
        <v>0.8</v>
      </c>
      <c r="AN136" s="95" t="s">
        <v>644</v>
      </c>
      <c r="AO136" s="95" t="s">
        <v>510</v>
      </c>
    </row>
    <row r="137" spans="1:41" ht="17.649999999999999" customHeight="1">
      <c r="A137" s="3" t="s">
        <v>180</v>
      </c>
      <c r="B137" s="3" t="s">
        <v>181</v>
      </c>
      <c r="C137" s="3" t="s">
        <v>183</v>
      </c>
      <c r="D137" s="4">
        <v>8</v>
      </c>
      <c r="E137" s="4">
        <v>15</v>
      </c>
      <c r="F137" s="4">
        <v>247</v>
      </c>
      <c r="G137" s="4">
        <v>270</v>
      </c>
      <c r="H137" s="4">
        <v>4</v>
      </c>
      <c r="I137" s="4">
        <v>0</v>
      </c>
      <c r="J137" s="4">
        <v>0</v>
      </c>
      <c r="K137" s="4">
        <v>0</v>
      </c>
      <c r="L137" s="4">
        <v>0</v>
      </c>
      <c r="M137" s="4">
        <v>0</v>
      </c>
      <c r="N137" s="4">
        <v>0</v>
      </c>
      <c r="O137" s="4">
        <v>0</v>
      </c>
      <c r="P137" s="4">
        <v>0</v>
      </c>
      <c r="Q137" s="91">
        <v>11</v>
      </c>
      <c r="R137" s="101">
        <v>0</v>
      </c>
      <c r="S137" s="101">
        <v>1</v>
      </c>
      <c r="T137" s="101">
        <v>0</v>
      </c>
      <c r="U137" s="101">
        <v>0</v>
      </c>
      <c r="V137" s="101">
        <v>0</v>
      </c>
      <c r="W137" s="101">
        <v>0</v>
      </c>
      <c r="X137" s="101">
        <v>0</v>
      </c>
      <c r="Y137" s="101">
        <v>1</v>
      </c>
      <c r="Z137" s="101" t="s">
        <v>552</v>
      </c>
      <c r="AA137" s="95">
        <v>325</v>
      </c>
      <c r="AB137" s="95" t="s">
        <v>646</v>
      </c>
      <c r="AC137" s="95">
        <v>9</v>
      </c>
      <c r="AD137" s="95" t="s">
        <v>646</v>
      </c>
      <c r="AE137" s="95" t="s">
        <v>475</v>
      </c>
      <c r="AF137" s="95">
        <v>8134991.5999999996</v>
      </c>
      <c r="AG137" s="96">
        <v>1.1395448578650775E-3</v>
      </c>
      <c r="AH137" s="95">
        <v>34</v>
      </c>
      <c r="AI137" s="95">
        <v>8.4949030581651008E-4</v>
      </c>
      <c r="AJ137" s="95">
        <v>53</v>
      </c>
      <c r="AK137" s="97">
        <v>0.64150943396226412</v>
      </c>
      <c r="AL137" s="95">
        <v>11327911</v>
      </c>
      <c r="AM137" s="95">
        <v>0.25</v>
      </c>
      <c r="AN137" s="95" t="s">
        <v>485</v>
      </c>
      <c r="AO137" s="95" t="s">
        <v>510</v>
      </c>
    </row>
    <row r="138" spans="1:41" ht="17.649999999999999" customHeight="1">
      <c r="A138" s="3" t="s">
        <v>180</v>
      </c>
      <c r="B138" s="3" t="s">
        <v>184</v>
      </c>
      <c r="C138" s="3" t="s">
        <v>185</v>
      </c>
      <c r="D138" s="4">
        <v>2</v>
      </c>
      <c r="E138" s="4">
        <v>16</v>
      </c>
      <c r="F138" s="4">
        <v>203</v>
      </c>
      <c r="G138" s="4">
        <v>221</v>
      </c>
      <c r="H138" s="4">
        <v>6</v>
      </c>
      <c r="I138" s="4">
        <v>0</v>
      </c>
      <c r="J138" s="4">
        <v>1</v>
      </c>
      <c r="K138" s="4">
        <v>5</v>
      </c>
      <c r="L138" s="4">
        <v>6</v>
      </c>
      <c r="M138" s="4">
        <v>0</v>
      </c>
      <c r="N138" s="4">
        <v>0</v>
      </c>
      <c r="O138" s="4">
        <v>0</v>
      </c>
      <c r="P138" s="4">
        <v>0</v>
      </c>
      <c r="Q138" s="91">
        <v>13</v>
      </c>
      <c r="R138" s="101">
        <v>1</v>
      </c>
      <c r="S138" s="101">
        <v>1</v>
      </c>
      <c r="T138" s="101">
        <v>0</v>
      </c>
      <c r="U138" s="101">
        <v>0</v>
      </c>
      <c r="V138" s="101">
        <v>0</v>
      </c>
      <c r="W138" s="101">
        <v>0</v>
      </c>
      <c r="X138" s="101">
        <v>2</v>
      </c>
      <c r="Y138" s="101">
        <v>4</v>
      </c>
      <c r="Z138" s="101" t="s">
        <v>552</v>
      </c>
      <c r="AA138" s="95">
        <v>717</v>
      </c>
      <c r="AB138" s="95" t="s">
        <v>646</v>
      </c>
      <c r="AC138" s="95">
        <v>15</v>
      </c>
      <c r="AD138" s="95" t="s">
        <v>647</v>
      </c>
      <c r="AE138" s="95" t="s">
        <v>475</v>
      </c>
      <c r="AF138" s="95">
        <v>7517870.5070000002</v>
      </c>
      <c r="AG138" s="96">
        <v>1.0530988966660241E-3</v>
      </c>
      <c r="AH138" s="95">
        <v>72</v>
      </c>
      <c r="AI138" s="95">
        <v>1.7989206476114331E-3</v>
      </c>
      <c r="AJ138" s="95">
        <v>112</v>
      </c>
      <c r="AK138" s="97">
        <v>0.6428571428571429</v>
      </c>
      <c r="AL138" s="95">
        <v>26429985.619999997</v>
      </c>
      <c r="AM138" s="95">
        <v>1</v>
      </c>
      <c r="AN138" s="95" t="s">
        <v>644</v>
      </c>
      <c r="AO138" s="95" t="s">
        <v>511</v>
      </c>
    </row>
    <row r="139" spans="1:41" ht="17.649999999999999" customHeight="1">
      <c r="A139" s="3" t="s">
        <v>180</v>
      </c>
      <c r="B139" s="3" t="s">
        <v>186</v>
      </c>
      <c r="C139" s="3" t="s">
        <v>187</v>
      </c>
      <c r="D139" s="4">
        <v>1</v>
      </c>
      <c r="E139" s="4">
        <v>4</v>
      </c>
      <c r="F139" s="4">
        <v>37</v>
      </c>
      <c r="G139" s="4">
        <v>42</v>
      </c>
      <c r="H139" s="4">
        <v>0</v>
      </c>
      <c r="I139" s="4">
        <v>0</v>
      </c>
      <c r="J139" s="4">
        <v>1</v>
      </c>
      <c r="K139" s="4">
        <v>0</v>
      </c>
      <c r="L139" s="4">
        <v>1</v>
      </c>
      <c r="M139" s="4">
        <v>0</v>
      </c>
      <c r="N139" s="4">
        <v>0</v>
      </c>
      <c r="O139" s="4">
        <v>0</v>
      </c>
      <c r="P139" s="4">
        <v>0</v>
      </c>
      <c r="Q139" s="91">
        <v>4</v>
      </c>
      <c r="R139" s="101">
        <v>2</v>
      </c>
      <c r="S139" s="101">
        <v>1</v>
      </c>
      <c r="T139" s="101">
        <v>0</v>
      </c>
      <c r="U139" s="101">
        <v>0</v>
      </c>
      <c r="V139" s="101">
        <v>0</v>
      </c>
      <c r="W139" s="101">
        <v>0</v>
      </c>
      <c r="X139" s="101">
        <v>0</v>
      </c>
      <c r="Y139" s="101">
        <v>3</v>
      </c>
      <c r="Z139" s="101" t="s">
        <v>552</v>
      </c>
      <c r="AA139" s="95">
        <v>450</v>
      </c>
      <c r="AB139" s="95" t="s">
        <v>646</v>
      </c>
      <c r="AC139" s="95">
        <v>15</v>
      </c>
      <c r="AD139" s="95" t="s">
        <v>647</v>
      </c>
      <c r="AE139" s="95">
        <v>1</v>
      </c>
      <c r="AF139" s="95">
        <v>21777255.126000002</v>
      </c>
      <c r="AG139" s="96">
        <v>3.0505451409746022E-3</v>
      </c>
      <c r="AH139" s="95">
        <v>66</v>
      </c>
      <c r="AI139" s="95">
        <v>1.6490105936438138E-3</v>
      </c>
      <c r="AJ139" s="95">
        <v>93</v>
      </c>
      <c r="AK139" s="97">
        <v>0.70967741935483875</v>
      </c>
      <c r="AL139" s="95">
        <v>26309237.380000003</v>
      </c>
      <c r="AM139" s="95">
        <v>1.8</v>
      </c>
      <c r="AN139" s="95" t="s">
        <v>644</v>
      </c>
      <c r="AO139" s="95" t="s">
        <v>511</v>
      </c>
    </row>
    <row r="140" spans="1:41" ht="17.649999999999999" customHeight="1">
      <c r="A140" s="3" t="s">
        <v>180</v>
      </c>
      <c r="B140" s="3" t="s">
        <v>188</v>
      </c>
      <c r="C140" s="3" t="s">
        <v>189</v>
      </c>
      <c r="D140" s="4">
        <v>3</v>
      </c>
      <c r="E140" s="4">
        <v>16</v>
      </c>
      <c r="F140" s="4">
        <v>336</v>
      </c>
      <c r="G140" s="4">
        <v>355</v>
      </c>
      <c r="H140" s="4">
        <v>3</v>
      </c>
      <c r="I140" s="4">
        <v>0</v>
      </c>
      <c r="J140" s="4">
        <v>0</v>
      </c>
      <c r="K140" s="4">
        <v>5</v>
      </c>
      <c r="L140" s="4">
        <v>5</v>
      </c>
      <c r="M140" s="4">
        <v>0</v>
      </c>
      <c r="N140" s="4">
        <v>0</v>
      </c>
      <c r="O140" s="4">
        <v>0</v>
      </c>
      <c r="P140" s="4">
        <v>0</v>
      </c>
      <c r="Q140" s="91">
        <v>26</v>
      </c>
      <c r="R140" s="101">
        <v>1</v>
      </c>
      <c r="S140" s="101">
        <v>2</v>
      </c>
      <c r="T140" s="101">
        <v>0</v>
      </c>
      <c r="U140" s="101">
        <v>0</v>
      </c>
      <c r="V140" s="101">
        <v>0</v>
      </c>
      <c r="W140" s="101">
        <v>0</v>
      </c>
      <c r="X140" s="101">
        <v>2</v>
      </c>
      <c r="Y140" s="101">
        <v>5</v>
      </c>
      <c r="Z140" s="101" t="s">
        <v>553</v>
      </c>
      <c r="AA140" s="95">
        <v>1294</v>
      </c>
      <c r="AB140" s="95" t="s">
        <v>646</v>
      </c>
      <c r="AC140" s="95">
        <v>26</v>
      </c>
      <c r="AD140" s="95" t="s">
        <v>646</v>
      </c>
      <c r="AE140" s="95">
        <v>2</v>
      </c>
      <c r="AF140" s="95">
        <v>18443872.484000001</v>
      </c>
      <c r="AG140" s="96">
        <v>2.5836068531725834E-3</v>
      </c>
      <c r="AH140" s="95">
        <v>143</v>
      </c>
      <c r="AI140" s="95">
        <v>3.572856286228263E-3</v>
      </c>
      <c r="AJ140" s="95">
        <v>218</v>
      </c>
      <c r="AK140" s="97">
        <v>0.65596330275229353</v>
      </c>
      <c r="AL140" s="95">
        <v>35199109.299999997</v>
      </c>
      <c r="AM140" s="95">
        <v>0.05</v>
      </c>
      <c r="AN140" s="95" t="s">
        <v>644</v>
      </c>
      <c r="AO140" s="95" t="s">
        <v>512</v>
      </c>
    </row>
    <row r="141" spans="1:41" ht="17.649999999999999" customHeight="1">
      <c r="A141" s="3" t="s">
        <v>180</v>
      </c>
      <c r="B141" s="3" t="s">
        <v>190</v>
      </c>
      <c r="C141" s="3" t="s">
        <v>191</v>
      </c>
      <c r="D141" s="4">
        <v>5</v>
      </c>
      <c r="E141" s="4">
        <v>13</v>
      </c>
      <c r="F141" s="4">
        <v>289</v>
      </c>
      <c r="G141" s="4">
        <v>307</v>
      </c>
      <c r="H141" s="4">
        <v>21</v>
      </c>
      <c r="I141" s="4">
        <v>0</v>
      </c>
      <c r="J141" s="4">
        <v>0</v>
      </c>
      <c r="K141" s="4">
        <v>5</v>
      </c>
      <c r="L141" s="4">
        <v>5</v>
      </c>
      <c r="M141" s="4">
        <v>0</v>
      </c>
      <c r="N141" s="4">
        <v>0</v>
      </c>
      <c r="O141" s="4">
        <v>0</v>
      </c>
      <c r="P141" s="4">
        <v>0</v>
      </c>
      <c r="Q141" s="91">
        <v>10</v>
      </c>
      <c r="R141" s="101">
        <v>4</v>
      </c>
      <c r="S141" s="101">
        <v>0</v>
      </c>
      <c r="T141" s="101">
        <v>0</v>
      </c>
      <c r="U141" s="101">
        <v>0</v>
      </c>
      <c r="V141" s="101">
        <v>0</v>
      </c>
      <c r="W141" s="101">
        <v>0</v>
      </c>
      <c r="X141" s="101">
        <v>3</v>
      </c>
      <c r="Y141" s="101">
        <v>7</v>
      </c>
      <c r="Z141" s="101" t="s">
        <v>552</v>
      </c>
      <c r="AA141" s="95">
        <v>350</v>
      </c>
      <c r="AB141" s="95" t="s">
        <v>646</v>
      </c>
      <c r="AC141" s="95">
        <v>17</v>
      </c>
      <c r="AD141" s="95" t="s">
        <v>647</v>
      </c>
      <c r="AE141" s="95">
        <v>2</v>
      </c>
      <c r="AF141" s="95">
        <v>12918622.078</v>
      </c>
      <c r="AG141" s="96">
        <v>1.8096330129814962E-3</v>
      </c>
      <c r="AH141" s="95">
        <v>77</v>
      </c>
      <c r="AI141" s="95">
        <v>1.9238456925844494E-3</v>
      </c>
      <c r="AJ141" s="95">
        <v>110</v>
      </c>
      <c r="AK141" s="97">
        <v>0.7</v>
      </c>
      <c r="AL141" s="95">
        <v>21938584.25</v>
      </c>
      <c r="AM141" s="95">
        <v>0.6</v>
      </c>
      <c r="AN141" s="95" t="s">
        <v>644</v>
      </c>
      <c r="AO141" s="95" t="s">
        <v>511</v>
      </c>
    </row>
    <row r="142" spans="1:41" ht="17.649999999999999" customHeight="1">
      <c r="A142" s="3" t="s">
        <v>180</v>
      </c>
      <c r="B142" s="3" t="s">
        <v>192</v>
      </c>
      <c r="C142" s="3" t="s">
        <v>193</v>
      </c>
      <c r="D142" s="4">
        <v>5</v>
      </c>
      <c r="E142" s="4">
        <v>9</v>
      </c>
      <c r="F142" s="4">
        <v>222</v>
      </c>
      <c r="G142" s="4">
        <v>236</v>
      </c>
      <c r="H142" s="4">
        <v>4</v>
      </c>
      <c r="I142" s="4">
        <v>0</v>
      </c>
      <c r="J142" s="4">
        <v>0</v>
      </c>
      <c r="K142" s="4">
        <v>0</v>
      </c>
      <c r="L142" s="4">
        <v>0</v>
      </c>
      <c r="M142" s="4">
        <v>0</v>
      </c>
      <c r="N142" s="4">
        <v>0</v>
      </c>
      <c r="O142" s="4">
        <v>0</v>
      </c>
      <c r="P142" s="4">
        <v>0</v>
      </c>
      <c r="Q142" s="91">
        <v>12</v>
      </c>
      <c r="R142" s="101">
        <v>1</v>
      </c>
      <c r="S142" s="101">
        <v>2</v>
      </c>
      <c r="T142" s="101">
        <v>0</v>
      </c>
      <c r="U142" s="101">
        <v>0</v>
      </c>
      <c r="V142" s="101">
        <v>0</v>
      </c>
      <c r="W142" s="101">
        <v>0</v>
      </c>
      <c r="X142" s="101">
        <v>2</v>
      </c>
      <c r="Y142" s="101">
        <v>5</v>
      </c>
      <c r="Z142" s="101" t="s">
        <v>552</v>
      </c>
      <c r="AA142" s="95">
        <v>970</v>
      </c>
      <c r="AB142" s="95" t="s">
        <v>647</v>
      </c>
      <c r="AC142" s="95">
        <v>36</v>
      </c>
      <c r="AD142" s="95" t="s">
        <v>647</v>
      </c>
      <c r="AE142" s="95" t="s">
        <v>475</v>
      </c>
      <c r="AF142" s="95">
        <v>10381283.305</v>
      </c>
      <c r="AG142" s="96">
        <v>1.454204084027982E-3</v>
      </c>
      <c r="AH142" s="95">
        <v>69</v>
      </c>
      <c r="AI142" s="95">
        <v>1.7239656206276233E-3</v>
      </c>
      <c r="AJ142" s="95">
        <v>121</v>
      </c>
      <c r="AK142" s="97">
        <v>0.57024793388429751</v>
      </c>
      <c r="AL142" s="95">
        <v>27335296.5</v>
      </c>
      <c r="AM142" s="95">
        <v>0</v>
      </c>
      <c r="AN142" s="95" t="s">
        <v>644</v>
      </c>
      <c r="AO142" s="95" t="s">
        <v>512</v>
      </c>
    </row>
    <row r="143" spans="1:41" ht="17.649999999999999" customHeight="1">
      <c r="A143" s="3" t="s">
        <v>180</v>
      </c>
      <c r="B143" s="3" t="s">
        <v>181</v>
      </c>
      <c r="C143" s="3" t="s">
        <v>194</v>
      </c>
      <c r="D143" s="4">
        <v>55</v>
      </c>
      <c r="E143" s="4">
        <v>69</v>
      </c>
      <c r="F143" s="4">
        <v>1024</v>
      </c>
      <c r="G143" s="4">
        <v>1148</v>
      </c>
      <c r="H143" s="4">
        <v>166</v>
      </c>
      <c r="I143" s="4">
        <v>1</v>
      </c>
      <c r="J143" s="4">
        <v>0</v>
      </c>
      <c r="K143" s="4">
        <v>1</v>
      </c>
      <c r="L143" s="4">
        <v>2</v>
      </c>
      <c r="M143" s="4">
        <v>0</v>
      </c>
      <c r="N143" s="4">
        <v>0</v>
      </c>
      <c r="O143" s="4">
        <v>1</v>
      </c>
      <c r="P143" s="4">
        <v>0</v>
      </c>
      <c r="Q143" s="91">
        <v>19</v>
      </c>
      <c r="R143" s="101">
        <v>6</v>
      </c>
      <c r="S143" s="101">
        <v>3</v>
      </c>
      <c r="T143" s="101">
        <v>13</v>
      </c>
      <c r="U143" s="101">
        <v>0</v>
      </c>
      <c r="V143" s="101">
        <v>0</v>
      </c>
      <c r="W143" s="101">
        <v>0</v>
      </c>
      <c r="X143" s="101">
        <v>1</v>
      </c>
      <c r="Y143" s="101">
        <v>23</v>
      </c>
      <c r="Z143" s="101" t="s">
        <v>552</v>
      </c>
      <c r="AA143" s="95">
        <v>900</v>
      </c>
      <c r="AB143" s="95" t="s">
        <v>647</v>
      </c>
      <c r="AC143" s="95">
        <v>103</v>
      </c>
      <c r="AD143" s="95" t="s">
        <v>647</v>
      </c>
      <c r="AE143" s="95" t="s">
        <v>475</v>
      </c>
      <c r="AF143" s="95">
        <v>15322667.93</v>
      </c>
      <c r="AG143" s="96">
        <v>2.1463903476440752E-3</v>
      </c>
      <c r="AH143" s="95">
        <v>85</v>
      </c>
      <c r="AI143" s="95">
        <v>2.1237257645412753E-3</v>
      </c>
      <c r="AJ143" s="95">
        <v>164</v>
      </c>
      <c r="AK143" s="97">
        <v>0.51829268292682928</v>
      </c>
      <c r="AL143" s="95">
        <v>36782586.210000001</v>
      </c>
      <c r="AM143" s="95">
        <v>1</v>
      </c>
      <c r="AN143" s="95" t="s">
        <v>644</v>
      </c>
      <c r="AO143" s="95" t="s">
        <v>510</v>
      </c>
    </row>
    <row r="144" spans="1:41" ht="17.649999999999999" customHeight="1">
      <c r="A144" s="3" t="s">
        <v>180</v>
      </c>
      <c r="B144" s="3" t="s">
        <v>195</v>
      </c>
      <c r="C144" s="3" t="s">
        <v>196</v>
      </c>
      <c r="D144" s="4">
        <v>47</v>
      </c>
      <c r="E144" s="4">
        <v>180</v>
      </c>
      <c r="F144" s="4">
        <v>2395</v>
      </c>
      <c r="G144" s="4">
        <v>2622</v>
      </c>
      <c r="H144" s="4">
        <v>105</v>
      </c>
      <c r="I144" s="4">
        <v>0</v>
      </c>
      <c r="J144" s="4">
        <v>6</v>
      </c>
      <c r="K144" s="4">
        <v>11</v>
      </c>
      <c r="L144" s="4">
        <v>17</v>
      </c>
      <c r="M144" s="4">
        <v>0</v>
      </c>
      <c r="N144" s="4">
        <v>0</v>
      </c>
      <c r="O144" s="4">
        <v>1</v>
      </c>
      <c r="P144" s="4">
        <v>0</v>
      </c>
      <c r="Q144" s="91">
        <v>76</v>
      </c>
      <c r="R144" s="101">
        <v>5</v>
      </c>
      <c r="S144" s="101">
        <v>3</v>
      </c>
      <c r="T144" s="101">
        <v>7</v>
      </c>
      <c r="U144" s="101">
        <v>1</v>
      </c>
      <c r="V144" s="101">
        <v>0</v>
      </c>
      <c r="W144" s="101">
        <v>0</v>
      </c>
      <c r="X144" s="101">
        <v>6</v>
      </c>
      <c r="Y144" s="101">
        <v>22</v>
      </c>
      <c r="Z144" s="101" t="s">
        <v>552</v>
      </c>
      <c r="AA144" s="95">
        <v>3393</v>
      </c>
      <c r="AB144" s="95" t="s">
        <v>647</v>
      </c>
      <c r="AC144" s="95">
        <v>160</v>
      </c>
      <c r="AD144" s="95" t="s">
        <v>647</v>
      </c>
      <c r="AE144" s="95">
        <v>7</v>
      </c>
      <c r="AF144" s="95">
        <v>31330753.065600004</v>
      </c>
      <c r="AG144" s="96">
        <v>4.3887935359324774E-3</v>
      </c>
      <c r="AH144" s="95">
        <v>181</v>
      </c>
      <c r="AI144" s="95">
        <v>4.5222866280231859E-3</v>
      </c>
      <c r="AJ144" s="95">
        <v>269</v>
      </c>
      <c r="AK144" s="97">
        <v>0.67286245353159846</v>
      </c>
      <c r="AL144" s="95">
        <v>48401935.039999999</v>
      </c>
      <c r="AM144" s="95">
        <v>4.2</v>
      </c>
      <c r="AN144" s="95" t="s">
        <v>485</v>
      </c>
      <c r="AO144" s="95" t="s">
        <v>513</v>
      </c>
    </row>
    <row r="145" spans="1:41" ht="17.649999999999999" customHeight="1">
      <c r="A145" s="3" t="s">
        <v>180</v>
      </c>
      <c r="B145" s="3" t="s">
        <v>197</v>
      </c>
      <c r="C145" s="3" t="s">
        <v>198</v>
      </c>
      <c r="D145" s="4">
        <v>86</v>
      </c>
      <c r="E145" s="4">
        <v>177</v>
      </c>
      <c r="F145" s="4">
        <v>2227</v>
      </c>
      <c r="G145" s="4">
        <v>2490</v>
      </c>
      <c r="H145" s="4">
        <v>116</v>
      </c>
      <c r="I145" s="4">
        <v>0</v>
      </c>
      <c r="J145" s="4">
        <v>3</v>
      </c>
      <c r="K145" s="4">
        <v>4</v>
      </c>
      <c r="L145" s="4">
        <v>7</v>
      </c>
      <c r="M145" s="4">
        <v>0</v>
      </c>
      <c r="N145" s="4">
        <v>0</v>
      </c>
      <c r="O145" s="4">
        <v>1</v>
      </c>
      <c r="P145" s="4">
        <v>0</v>
      </c>
      <c r="Q145" s="91">
        <v>93</v>
      </c>
      <c r="R145" s="101">
        <v>8</v>
      </c>
      <c r="S145" s="101">
        <v>7</v>
      </c>
      <c r="T145" s="101">
        <v>10</v>
      </c>
      <c r="U145" s="101">
        <v>0</v>
      </c>
      <c r="V145" s="101">
        <v>0</v>
      </c>
      <c r="W145" s="101">
        <v>0</v>
      </c>
      <c r="X145" s="101">
        <v>3</v>
      </c>
      <c r="Y145" s="101">
        <v>28</v>
      </c>
      <c r="Z145" s="101" t="s">
        <v>553</v>
      </c>
      <c r="AA145" s="95">
        <v>2866</v>
      </c>
      <c r="AB145" s="95" t="s">
        <v>647</v>
      </c>
      <c r="AC145" s="95">
        <v>188</v>
      </c>
      <c r="AD145" s="95" t="s">
        <v>647</v>
      </c>
      <c r="AE145" s="95">
        <v>1</v>
      </c>
      <c r="AF145" s="95">
        <v>29111576.034000006</v>
      </c>
      <c r="AG145" s="96">
        <v>4.0779325173357197E-3</v>
      </c>
      <c r="AH145" s="95">
        <v>223</v>
      </c>
      <c r="AI145" s="95">
        <v>5.5716570057965219E-3</v>
      </c>
      <c r="AJ145" s="95">
        <v>344</v>
      </c>
      <c r="AK145" s="97">
        <v>0.64825581395348841</v>
      </c>
      <c r="AL145" s="95">
        <v>78042576.400000006</v>
      </c>
      <c r="AM145" s="95">
        <v>1.9</v>
      </c>
      <c r="AN145" s="95" t="s">
        <v>485</v>
      </c>
      <c r="AO145" s="95" t="s">
        <v>513</v>
      </c>
    </row>
    <row r="146" spans="1:41" ht="17.649999999999999" customHeight="1">
      <c r="A146" s="3" t="s">
        <v>180</v>
      </c>
      <c r="B146" s="3" t="s">
        <v>190</v>
      </c>
      <c r="C146" s="3" t="s">
        <v>199</v>
      </c>
      <c r="D146" s="4">
        <v>5</v>
      </c>
      <c r="E146" s="4">
        <v>26</v>
      </c>
      <c r="F146" s="4">
        <v>396</v>
      </c>
      <c r="G146" s="4">
        <v>427</v>
      </c>
      <c r="H146" s="4">
        <v>10</v>
      </c>
      <c r="I146" s="4">
        <v>0</v>
      </c>
      <c r="J146" s="4">
        <v>0</v>
      </c>
      <c r="K146" s="4">
        <v>4</v>
      </c>
      <c r="L146" s="4">
        <v>4</v>
      </c>
      <c r="M146" s="4">
        <v>0</v>
      </c>
      <c r="N146" s="4">
        <v>0</v>
      </c>
      <c r="O146" s="4">
        <v>0</v>
      </c>
      <c r="P146" s="4">
        <v>0</v>
      </c>
      <c r="Q146" s="91">
        <v>9</v>
      </c>
      <c r="R146" s="101">
        <v>3</v>
      </c>
      <c r="S146" s="101">
        <v>1</v>
      </c>
      <c r="T146" s="101">
        <v>2</v>
      </c>
      <c r="U146" s="101">
        <v>0</v>
      </c>
      <c r="V146" s="101">
        <v>0</v>
      </c>
      <c r="W146" s="101">
        <v>0</v>
      </c>
      <c r="X146" s="101">
        <v>0</v>
      </c>
      <c r="Y146" s="101">
        <v>6</v>
      </c>
      <c r="Z146" s="101" t="s">
        <v>553</v>
      </c>
      <c r="AA146" s="95">
        <v>638</v>
      </c>
      <c r="AB146" s="95" t="s">
        <v>646</v>
      </c>
      <c r="AC146" s="95">
        <v>22</v>
      </c>
      <c r="AD146" s="95" t="s">
        <v>645</v>
      </c>
      <c r="AE146" s="95">
        <v>1</v>
      </c>
      <c r="AF146" s="95">
        <v>12879273.65</v>
      </c>
      <c r="AG146" s="96">
        <v>1.8041211082374922E-3</v>
      </c>
      <c r="AH146" s="95">
        <v>77</v>
      </c>
      <c r="AI146" s="95">
        <v>1.9238456925844494E-3</v>
      </c>
      <c r="AJ146" s="95">
        <v>122</v>
      </c>
      <c r="AK146" s="97">
        <v>0.63114754098360659</v>
      </c>
      <c r="AL146" s="95">
        <v>19867936.699999999</v>
      </c>
      <c r="AM146" s="95">
        <v>1</v>
      </c>
      <c r="AN146" s="95" t="s">
        <v>485</v>
      </c>
      <c r="AO146" s="95" t="s">
        <v>511</v>
      </c>
    </row>
    <row r="147" spans="1:41" ht="17.649999999999999" customHeight="1">
      <c r="A147" s="3" t="s">
        <v>180</v>
      </c>
      <c r="B147" s="3" t="s">
        <v>181</v>
      </c>
      <c r="C147" s="3" t="s">
        <v>200</v>
      </c>
      <c r="D147" s="4">
        <v>14</v>
      </c>
      <c r="E147" s="4">
        <v>30</v>
      </c>
      <c r="F147" s="4">
        <v>438</v>
      </c>
      <c r="G147" s="4">
        <v>482</v>
      </c>
      <c r="H147" s="4">
        <v>126</v>
      </c>
      <c r="I147" s="4">
        <v>0</v>
      </c>
      <c r="J147" s="4">
        <v>1</v>
      </c>
      <c r="K147" s="4">
        <v>0</v>
      </c>
      <c r="L147" s="4">
        <v>1</v>
      </c>
      <c r="M147" s="4">
        <v>0</v>
      </c>
      <c r="N147" s="4">
        <v>0</v>
      </c>
      <c r="O147" s="4">
        <v>0</v>
      </c>
      <c r="P147" s="4">
        <v>0</v>
      </c>
      <c r="Q147" s="91">
        <v>8</v>
      </c>
      <c r="R147" s="101">
        <v>1</v>
      </c>
      <c r="S147" s="101">
        <v>3</v>
      </c>
      <c r="T147" s="101">
        <v>3</v>
      </c>
      <c r="U147" s="101">
        <v>0</v>
      </c>
      <c r="V147" s="101">
        <v>0</v>
      </c>
      <c r="W147" s="101">
        <v>0</v>
      </c>
      <c r="X147" s="101">
        <v>0</v>
      </c>
      <c r="Y147" s="101">
        <v>7</v>
      </c>
      <c r="Z147" s="101" t="s">
        <v>552</v>
      </c>
      <c r="AA147" s="95">
        <v>403</v>
      </c>
      <c r="AB147" s="95" t="s">
        <v>646</v>
      </c>
      <c r="AC147" s="95">
        <v>33</v>
      </c>
      <c r="AD147" s="95" t="s">
        <v>647</v>
      </c>
      <c r="AE147" s="95" t="s">
        <v>475</v>
      </c>
      <c r="AF147" s="95">
        <v>8430954.5</v>
      </c>
      <c r="AG147" s="96">
        <v>1.1810031675225621E-3</v>
      </c>
      <c r="AH147" s="95">
        <v>86</v>
      </c>
      <c r="AI147" s="95">
        <v>2.1487107735358784E-3</v>
      </c>
      <c r="AJ147" s="95">
        <v>125</v>
      </c>
      <c r="AK147" s="97">
        <v>0.68799999999999994</v>
      </c>
      <c r="AL147" s="95">
        <v>13905068.530000001</v>
      </c>
      <c r="AM147" s="95">
        <v>0.6</v>
      </c>
      <c r="AN147" s="95" t="s">
        <v>644</v>
      </c>
      <c r="AO147" s="95" t="s">
        <v>510</v>
      </c>
    </row>
    <row r="148" spans="1:41" ht="17.649999999999999" customHeight="1">
      <c r="A148" s="3" t="s">
        <v>180</v>
      </c>
      <c r="B148" s="3" t="s">
        <v>181</v>
      </c>
      <c r="C148" s="3" t="s">
        <v>201</v>
      </c>
      <c r="D148" s="4">
        <v>45</v>
      </c>
      <c r="E148" s="4">
        <v>146</v>
      </c>
      <c r="F148" s="4">
        <v>1766</v>
      </c>
      <c r="G148" s="4">
        <v>1957</v>
      </c>
      <c r="H148" s="4">
        <v>295</v>
      </c>
      <c r="I148" s="4">
        <v>0</v>
      </c>
      <c r="J148" s="4">
        <v>2</v>
      </c>
      <c r="K148" s="4">
        <v>4</v>
      </c>
      <c r="L148" s="4">
        <v>6</v>
      </c>
      <c r="M148" s="4">
        <v>0</v>
      </c>
      <c r="N148" s="4">
        <v>0</v>
      </c>
      <c r="O148" s="4">
        <v>0</v>
      </c>
      <c r="P148" s="4">
        <v>0</v>
      </c>
      <c r="Q148" s="91">
        <v>24</v>
      </c>
      <c r="R148" s="101">
        <v>8</v>
      </c>
      <c r="S148" s="101">
        <v>3</v>
      </c>
      <c r="T148" s="101">
        <v>14</v>
      </c>
      <c r="U148" s="101">
        <v>0</v>
      </c>
      <c r="V148" s="101">
        <v>0</v>
      </c>
      <c r="W148" s="101">
        <v>0</v>
      </c>
      <c r="X148" s="101">
        <v>2</v>
      </c>
      <c r="Y148" s="101">
        <v>27</v>
      </c>
      <c r="Z148" s="101" t="s">
        <v>552</v>
      </c>
      <c r="AA148" s="95">
        <v>687</v>
      </c>
      <c r="AB148" s="95" t="s">
        <v>646</v>
      </c>
      <c r="AC148" s="95">
        <v>79</v>
      </c>
      <c r="AD148" s="95" t="s">
        <v>646</v>
      </c>
      <c r="AE148" s="95" t="s">
        <v>475</v>
      </c>
      <c r="AF148" s="95">
        <v>17418726.599999998</v>
      </c>
      <c r="AG148" s="96">
        <v>2.4400050182704115E-3</v>
      </c>
      <c r="AH148" s="95">
        <v>115</v>
      </c>
      <c r="AI148" s="95">
        <v>2.8732760343793723E-3</v>
      </c>
      <c r="AJ148" s="95">
        <v>185</v>
      </c>
      <c r="AK148" s="97">
        <v>0.6216216216216216</v>
      </c>
      <c r="AL148" s="95">
        <v>39263947.910000004</v>
      </c>
      <c r="AM148" s="95">
        <v>0.1</v>
      </c>
      <c r="AN148" s="95" t="s">
        <v>644</v>
      </c>
      <c r="AO148" s="95" t="s">
        <v>510</v>
      </c>
    </row>
    <row r="149" spans="1:41" ht="17.649999999999999" customHeight="1">
      <c r="A149" s="3" t="s">
        <v>180</v>
      </c>
      <c r="B149" s="3" t="s">
        <v>190</v>
      </c>
      <c r="C149" s="3" t="s">
        <v>202</v>
      </c>
      <c r="D149" s="4">
        <v>1</v>
      </c>
      <c r="E149" s="4">
        <v>5</v>
      </c>
      <c r="F149" s="4">
        <v>196</v>
      </c>
      <c r="G149" s="4">
        <v>202</v>
      </c>
      <c r="H149" s="4">
        <v>0</v>
      </c>
      <c r="I149" s="4">
        <v>0</v>
      </c>
      <c r="J149" s="4">
        <v>0</v>
      </c>
      <c r="K149" s="4">
        <v>3</v>
      </c>
      <c r="L149" s="4">
        <v>3</v>
      </c>
      <c r="M149" s="4">
        <v>0</v>
      </c>
      <c r="N149" s="4">
        <v>0</v>
      </c>
      <c r="O149" s="4">
        <v>0</v>
      </c>
      <c r="P149" s="4">
        <v>0</v>
      </c>
      <c r="Q149" s="91">
        <v>10</v>
      </c>
      <c r="R149" s="101">
        <v>1</v>
      </c>
      <c r="S149" s="101">
        <v>0</v>
      </c>
      <c r="T149" s="101">
        <v>0</v>
      </c>
      <c r="U149" s="101">
        <v>0</v>
      </c>
      <c r="V149" s="101">
        <v>0</v>
      </c>
      <c r="W149" s="101">
        <v>0</v>
      </c>
      <c r="X149" s="101">
        <v>0</v>
      </c>
      <c r="Y149" s="101">
        <v>1</v>
      </c>
      <c r="Z149" s="101" t="s">
        <v>553</v>
      </c>
      <c r="AA149" s="95">
        <v>638</v>
      </c>
      <c r="AB149" s="95" t="s">
        <v>647</v>
      </c>
      <c r="AC149" s="95">
        <v>19</v>
      </c>
      <c r="AD149" s="95" t="s">
        <v>647</v>
      </c>
      <c r="AE149" s="95" t="s">
        <v>475</v>
      </c>
      <c r="AF149" s="95">
        <v>4742052.8660000004</v>
      </c>
      <c r="AG149" s="96">
        <v>6.6426398758354641E-4</v>
      </c>
      <c r="AH149" s="95">
        <v>23</v>
      </c>
      <c r="AI149" s="95">
        <v>5.7465520687587448E-4</v>
      </c>
      <c r="AJ149" s="95">
        <v>49</v>
      </c>
      <c r="AK149" s="97">
        <v>0.46938775510204084</v>
      </c>
      <c r="AL149" s="95">
        <v>13482683</v>
      </c>
      <c r="AM149" s="95">
        <v>0.8</v>
      </c>
      <c r="AN149" s="95" t="s">
        <v>644</v>
      </c>
      <c r="AO149" s="95" t="s">
        <v>511</v>
      </c>
    </row>
    <row r="150" spans="1:41" ht="17.649999999999999" customHeight="1">
      <c r="A150" s="3" t="s">
        <v>180</v>
      </c>
      <c r="B150" s="3" t="s">
        <v>203</v>
      </c>
      <c r="C150" s="3" t="s">
        <v>204</v>
      </c>
      <c r="D150" s="4">
        <v>2</v>
      </c>
      <c r="E150" s="4">
        <v>17</v>
      </c>
      <c r="F150" s="4">
        <v>106</v>
      </c>
      <c r="G150" s="4">
        <v>125</v>
      </c>
      <c r="H150" s="4">
        <v>7</v>
      </c>
      <c r="I150" s="4">
        <v>0</v>
      </c>
      <c r="J150" s="4">
        <v>0</v>
      </c>
      <c r="K150" s="4">
        <v>0</v>
      </c>
      <c r="L150" s="4">
        <v>0</v>
      </c>
      <c r="M150" s="4">
        <v>0</v>
      </c>
      <c r="N150" s="4">
        <v>0</v>
      </c>
      <c r="O150" s="4">
        <v>0</v>
      </c>
      <c r="P150" s="4">
        <v>0</v>
      </c>
      <c r="Q150" s="91">
        <v>10</v>
      </c>
      <c r="R150" s="101">
        <v>1</v>
      </c>
      <c r="S150" s="101">
        <v>3</v>
      </c>
      <c r="T150" s="101">
        <v>0</v>
      </c>
      <c r="U150" s="101">
        <v>0</v>
      </c>
      <c r="V150" s="101">
        <v>0</v>
      </c>
      <c r="W150" s="101">
        <v>0</v>
      </c>
      <c r="X150" s="101">
        <v>0</v>
      </c>
      <c r="Y150" s="101">
        <v>4</v>
      </c>
      <c r="Z150" s="101" t="s">
        <v>552</v>
      </c>
      <c r="AA150" s="95">
        <v>399</v>
      </c>
      <c r="AB150" s="95" t="s">
        <v>646</v>
      </c>
      <c r="AC150" s="95">
        <v>5</v>
      </c>
      <c r="AD150" s="95" t="s">
        <v>647</v>
      </c>
      <c r="AE150" s="95" t="s">
        <v>475</v>
      </c>
      <c r="AF150" s="95">
        <v>13754605.8818</v>
      </c>
      <c r="AG150" s="96">
        <v>1.9267371345000456E-3</v>
      </c>
      <c r="AH150" s="95">
        <v>85</v>
      </c>
      <c r="AI150" s="95">
        <v>2.1237257645412753E-3</v>
      </c>
      <c r="AJ150" s="95">
        <v>124</v>
      </c>
      <c r="AK150" s="97">
        <v>0.68548387096774188</v>
      </c>
      <c r="AL150" s="95">
        <v>23842108.77</v>
      </c>
      <c r="AM150" s="95">
        <v>0.2</v>
      </c>
      <c r="AN150" s="95" t="s">
        <v>644</v>
      </c>
      <c r="AO150" s="95" t="s">
        <v>513</v>
      </c>
    </row>
    <row r="151" spans="1:41" ht="17.649999999999999" customHeight="1">
      <c r="A151" s="3" t="s">
        <v>180</v>
      </c>
      <c r="B151" s="3" t="s">
        <v>190</v>
      </c>
      <c r="C151" s="3" t="s">
        <v>205</v>
      </c>
      <c r="D151" s="4">
        <v>1</v>
      </c>
      <c r="E151" s="4">
        <v>10</v>
      </c>
      <c r="F151" s="4">
        <v>97</v>
      </c>
      <c r="G151" s="4">
        <v>108</v>
      </c>
      <c r="H151" s="4">
        <v>1</v>
      </c>
      <c r="I151" s="4">
        <v>0</v>
      </c>
      <c r="J151" s="4">
        <v>0</v>
      </c>
      <c r="K151" s="4">
        <v>0</v>
      </c>
      <c r="L151" s="4">
        <v>0</v>
      </c>
      <c r="M151" s="4">
        <v>0</v>
      </c>
      <c r="N151" s="4">
        <v>0</v>
      </c>
      <c r="O151" s="4">
        <v>0</v>
      </c>
      <c r="P151" s="4">
        <v>0</v>
      </c>
      <c r="Q151" s="91">
        <v>10</v>
      </c>
      <c r="R151" s="101">
        <v>2</v>
      </c>
      <c r="S151" s="101">
        <v>3</v>
      </c>
      <c r="T151" s="101">
        <v>1</v>
      </c>
      <c r="U151" s="101">
        <v>0</v>
      </c>
      <c r="V151" s="101">
        <v>0</v>
      </c>
      <c r="W151" s="101">
        <v>0</v>
      </c>
      <c r="X151" s="101">
        <v>2</v>
      </c>
      <c r="Y151" s="101">
        <v>8</v>
      </c>
      <c r="Z151" s="101" t="s">
        <v>553</v>
      </c>
      <c r="AA151" s="95">
        <v>279</v>
      </c>
      <c r="AB151" s="95" t="s">
        <v>646</v>
      </c>
      <c r="AC151" s="95">
        <v>4</v>
      </c>
      <c r="AD151" s="95" t="s">
        <v>645</v>
      </c>
      <c r="AE151" s="95" t="s">
        <v>475</v>
      </c>
      <c r="AF151" s="95">
        <v>4764505.2089999998</v>
      </c>
      <c r="AG151" s="96">
        <v>6.674090986384456E-4</v>
      </c>
      <c r="AH151" s="95">
        <v>37</v>
      </c>
      <c r="AI151" s="95">
        <v>9.2444533280031983E-4</v>
      </c>
      <c r="AJ151" s="95">
        <v>66</v>
      </c>
      <c r="AK151" s="97">
        <v>0.56060606060606055</v>
      </c>
      <c r="AL151" s="95">
        <v>14437617.189999999</v>
      </c>
      <c r="AM151" s="95">
        <v>1</v>
      </c>
      <c r="AN151" s="95" t="s">
        <v>485</v>
      </c>
      <c r="AO151" s="95" t="s">
        <v>511</v>
      </c>
    </row>
    <row r="152" spans="1:41" ht="17.649999999999999" customHeight="1">
      <c r="A152" s="3" t="s">
        <v>180</v>
      </c>
      <c r="B152" s="3" t="s">
        <v>206</v>
      </c>
      <c r="C152" s="3" t="s">
        <v>207</v>
      </c>
      <c r="D152" s="4">
        <v>1</v>
      </c>
      <c r="E152" s="4">
        <v>4</v>
      </c>
      <c r="F152" s="4">
        <v>95</v>
      </c>
      <c r="G152" s="4">
        <v>100</v>
      </c>
      <c r="H152" s="4">
        <v>0</v>
      </c>
      <c r="I152" s="4">
        <v>0</v>
      </c>
      <c r="J152" s="4">
        <v>0</v>
      </c>
      <c r="K152" s="4">
        <v>1</v>
      </c>
      <c r="L152" s="4">
        <v>1</v>
      </c>
      <c r="M152" s="4">
        <v>0</v>
      </c>
      <c r="N152" s="4">
        <v>0</v>
      </c>
      <c r="O152" s="4">
        <v>0</v>
      </c>
      <c r="P152" s="4">
        <v>0</v>
      </c>
      <c r="Q152" s="91">
        <v>15</v>
      </c>
      <c r="R152" s="101">
        <v>0</v>
      </c>
      <c r="S152" s="101">
        <v>0</v>
      </c>
      <c r="T152" s="101">
        <v>0</v>
      </c>
      <c r="U152" s="101">
        <v>0</v>
      </c>
      <c r="V152" s="101">
        <v>0</v>
      </c>
      <c r="W152" s="101">
        <v>0</v>
      </c>
      <c r="X152" s="101">
        <v>1</v>
      </c>
      <c r="Y152" s="101">
        <v>1</v>
      </c>
      <c r="Z152" s="101" t="s">
        <v>553</v>
      </c>
      <c r="AA152" s="95">
        <v>498</v>
      </c>
      <c r="AB152" s="95" t="s">
        <v>647</v>
      </c>
      <c r="AC152" s="95">
        <v>6</v>
      </c>
      <c r="AD152" s="95" t="s">
        <v>646</v>
      </c>
      <c r="AE152" s="95">
        <v>4</v>
      </c>
      <c r="AF152" s="95">
        <v>6166793.4139999999</v>
      </c>
      <c r="AG152" s="96">
        <v>8.6384080893702787E-4</v>
      </c>
      <c r="AH152" s="95">
        <v>58</v>
      </c>
      <c r="AI152" s="95">
        <v>1.4491305216869877E-3</v>
      </c>
      <c r="AJ152" s="95">
        <v>89</v>
      </c>
      <c r="AK152" s="97">
        <v>0.651685393258427</v>
      </c>
      <c r="AL152" s="95">
        <v>19078137.079999998</v>
      </c>
      <c r="AM152" s="95">
        <v>3</v>
      </c>
      <c r="AN152" s="95" t="s">
        <v>485</v>
      </c>
      <c r="AO152" s="95" t="s">
        <v>514</v>
      </c>
    </row>
    <row r="153" spans="1:41" ht="17.649999999999999" customHeight="1">
      <c r="A153" s="3" t="s">
        <v>180</v>
      </c>
      <c r="B153" s="3" t="s">
        <v>190</v>
      </c>
      <c r="C153" s="3" t="s">
        <v>208</v>
      </c>
      <c r="D153" s="4">
        <v>24</v>
      </c>
      <c r="E153" s="4">
        <v>68</v>
      </c>
      <c r="F153" s="4">
        <v>1244</v>
      </c>
      <c r="G153" s="4">
        <v>1336</v>
      </c>
      <c r="H153" s="4">
        <v>37</v>
      </c>
      <c r="I153" s="4">
        <v>0</v>
      </c>
      <c r="J153" s="4">
        <v>0</v>
      </c>
      <c r="K153" s="4">
        <v>3</v>
      </c>
      <c r="L153" s="4">
        <v>3</v>
      </c>
      <c r="M153" s="4">
        <v>0</v>
      </c>
      <c r="N153" s="4">
        <v>0</v>
      </c>
      <c r="O153" s="4">
        <v>0</v>
      </c>
      <c r="P153" s="4">
        <v>0</v>
      </c>
      <c r="Q153" s="91">
        <v>37</v>
      </c>
      <c r="R153" s="101">
        <v>5</v>
      </c>
      <c r="S153" s="101">
        <v>1</v>
      </c>
      <c r="T153" s="101">
        <v>3</v>
      </c>
      <c r="U153" s="101">
        <v>1</v>
      </c>
      <c r="V153" s="101">
        <v>0</v>
      </c>
      <c r="W153" s="101">
        <v>0</v>
      </c>
      <c r="X153" s="101">
        <v>1</v>
      </c>
      <c r="Y153" s="101">
        <v>11</v>
      </c>
      <c r="Z153" s="101" t="s">
        <v>552</v>
      </c>
      <c r="AA153" s="95">
        <v>994</v>
      </c>
      <c r="AB153" s="95" t="s">
        <v>647</v>
      </c>
      <c r="AC153" s="95">
        <v>110</v>
      </c>
      <c r="AD153" s="95" t="s">
        <v>647</v>
      </c>
      <c r="AE153" s="95">
        <v>1</v>
      </c>
      <c r="AF153" s="95">
        <v>11047197.775</v>
      </c>
      <c r="AG153" s="96">
        <v>1.5474849928941263E-3</v>
      </c>
      <c r="AH153" s="95">
        <v>91</v>
      </c>
      <c r="AI153" s="95">
        <v>2.2736358185088948E-3</v>
      </c>
      <c r="AJ153" s="95">
        <v>149</v>
      </c>
      <c r="AK153" s="97">
        <v>0.61073825503355705</v>
      </c>
      <c r="AL153" s="95">
        <v>18393756.920000002</v>
      </c>
      <c r="AM153" s="95">
        <v>2</v>
      </c>
      <c r="AN153" s="95" t="s">
        <v>488</v>
      </c>
      <c r="AO153" s="95" t="s">
        <v>511</v>
      </c>
    </row>
    <row r="154" spans="1:41" ht="17.649999999999999" customHeight="1">
      <c r="A154" s="3" t="s">
        <v>180</v>
      </c>
      <c r="B154" s="3" t="s">
        <v>209</v>
      </c>
      <c r="C154" s="3" t="s">
        <v>210</v>
      </c>
      <c r="D154" s="4">
        <v>28</v>
      </c>
      <c r="E154" s="4">
        <v>105</v>
      </c>
      <c r="F154" s="4">
        <v>1406</v>
      </c>
      <c r="G154" s="4">
        <v>1539</v>
      </c>
      <c r="H154" s="4">
        <v>4</v>
      </c>
      <c r="I154" s="4">
        <v>2</v>
      </c>
      <c r="J154" s="4">
        <v>4</v>
      </c>
      <c r="K154" s="4">
        <v>4</v>
      </c>
      <c r="L154" s="4">
        <v>10</v>
      </c>
      <c r="M154" s="4">
        <v>1</v>
      </c>
      <c r="N154" s="4">
        <v>1</v>
      </c>
      <c r="O154" s="4">
        <v>0</v>
      </c>
      <c r="P154" s="4">
        <v>0</v>
      </c>
      <c r="Q154" s="91">
        <v>36</v>
      </c>
      <c r="R154" s="101">
        <v>3</v>
      </c>
      <c r="S154" s="101">
        <v>8</v>
      </c>
      <c r="T154" s="101">
        <v>0</v>
      </c>
      <c r="U154" s="101">
        <v>1</v>
      </c>
      <c r="V154" s="101">
        <v>0</v>
      </c>
      <c r="W154" s="101">
        <v>0</v>
      </c>
      <c r="X154" s="101">
        <v>7</v>
      </c>
      <c r="Y154" s="101">
        <v>19</v>
      </c>
      <c r="Z154" s="101" t="s">
        <v>553</v>
      </c>
      <c r="AA154" s="95">
        <v>1985</v>
      </c>
      <c r="AB154" s="95" t="s">
        <v>646</v>
      </c>
      <c r="AC154" s="95">
        <v>159</v>
      </c>
      <c r="AD154" s="95" t="s">
        <v>646</v>
      </c>
      <c r="AE154" s="95">
        <v>3</v>
      </c>
      <c r="AF154" s="95">
        <v>116942016.4368</v>
      </c>
      <c r="AG154" s="96">
        <v>1.6381169158051601E-2</v>
      </c>
      <c r="AH154" s="95">
        <v>382</v>
      </c>
      <c r="AI154" s="95">
        <v>9.5442734359384371E-3</v>
      </c>
      <c r="AJ154" s="95">
        <v>625</v>
      </c>
      <c r="AK154" s="97">
        <v>0.61119999999999997</v>
      </c>
      <c r="AL154" s="95">
        <v>255353942.12</v>
      </c>
      <c r="AM154" s="95">
        <v>4.5</v>
      </c>
      <c r="AN154" s="95" t="s">
        <v>485</v>
      </c>
      <c r="AO154" s="95" t="s">
        <v>514</v>
      </c>
    </row>
    <row r="155" spans="1:41" ht="17.649999999999999" customHeight="1">
      <c r="A155" s="3" t="s">
        <v>180</v>
      </c>
      <c r="B155" s="3" t="s">
        <v>211</v>
      </c>
      <c r="C155" s="3" t="s">
        <v>212</v>
      </c>
      <c r="D155" s="4">
        <v>15</v>
      </c>
      <c r="E155" s="4">
        <v>81</v>
      </c>
      <c r="F155" s="4">
        <v>741</v>
      </c>
      <c r="G155" s="4">
        <v>837</v>
      </c>
      <c r="H155" s="4">
        <v>5</v>
      </c>
      <c r="I155" s="4">
        <v>0</v>
      </c>
      <c r="J155" s="4">
        <v>0</v>
      </c>
      <c r="K155" s="4">
        <v>8</v>
      </c>
      <c r="L155" s="4">
        <v>8</v>
      </c>
      <c r="M155" s="4">
        <v>0</v>
      </c>
      <c r="N155" s="4">
        <v>0</v>
      </c>
      <c r="O155" s="4">
        <v>0</v>
      </c>
      <c r="P155" s="4">
        <v>0</v>
      </c>
      <c r="Q155" s="91">
        <v>35</v>
      </c>
      <c r="R155" s="101">
        <v>6</v>
      </c>
      <c r="S155" s="101">
        <v>10</v>
      </c>
      <c r="T155" s="101">
        <v>0</v>
      </c>
      <c r="U155" s="101">
        <v>0</v>
      </c>
      <c r="V155" s="101">
        <v>0</v>
      </c>
      <c r="W155" s="101">
        <v>0</v>
      </c>
      <c r="X155" s="101">
        <v>0</v>
      </c>
      <c r="Y155" s="101">
        <v>16</v>
      </c>
      <c r="Z155" s="101" t="s">
        <v>552</v>
      </c>
      <c r="AA155" s="95">
        <v>2054</v>
      </c>
      <c r="AB155" s="95" t="s">
        <v>646</v>
      </c>
      <c r="AC155" s="95">
        <v>154</v>
      </c>
      <c r="AD155" s="95" t="s">
        <v>646</v>
      </c>
      <c r="AE155" s="95">
        <v>1</v>
      </c>
      <c r="AF155" s="95">
        <v>131288551.15000002</v>
      </c>
      <c r="AG155" s="96">
        <v>1.8390823336503354E-2</v>
      </c>
      <c r="AH155" s="95">
        <v>384</v>
      </c>
      <c r="AI155" s="95">
        <v>9.5942434539276426E-3</v>
      </c>
      <c r="AJ155" s="95">
        <v>585</v>
      </c>
      <c r="AK155" s="97">
        <v>0.65641025641025641</v>
      </c>
      <c r="AL155" s="95">
        <v>234042880.05999997</v>
      </c>
      <c r="AM155" s="95">
        <v>1.95</v>
      </c>
      <c r="AN155" s="95" t="s">
        <v>488</v>
      </c>
      <c r="AO155" s="95">
        <v>2.5</v>
      </c>
    </row>
    <row r="156" spans="1:41" ht="17.649999999999999" customHeight="1">
      <c r="A156" s="3" t="s">
        <v>180</v>
      </c>
      <c r="B156" s="3" t="s">
        <v>213</v>
      </c>
      <c r="C156" s="3" t="s">
        <v>214</v>
      </c>
      <c r="D156" s="4">
        <v>0</v>
      </c>
      <c r="E156" s="4">
        <v>11</v>
      </c>
      <c r="F156" s="4">
        <v>528</v>
      </c>
      <c r="G156" s="4">
        <v>539</v>
      </c>
      <c r="H156" s="4">
        <v>2</v>
      </c>
      <c r="I156" s="4">
        <v>0</v>
      </c>
      <c r="J156" s="4">
        <v>1</v>
      </c>
      <c r="K156" s="4">
        <v>2</v>
      </c>
      <c r="L156" s="4">
        <v>3</v>
      </c>
      <c r="M156" s="4">
        <v>0</v>
      </c>
      <c r="N156" s="4">
        <v>0</v>
      </c>
      <c r="O156" s="4">
        <v>0</v>
      </c>
      <c r="P156" s="4">
        <v>0</v>
      </c>
      <c r="Q156" s="91">
        <v>36</v>
      </c>
      <c r="R156" s="101">
        <v>2</v>
      </c>
      <c r="S156" s="101">
        <v>7</v>
      </c>
      <c r="T156" s="101">
        <v>0</v>
      </c>
      <c r="U156" s="101">
        <v>0</v>
      </c>
      <c r="V156" s="101">
        <v>0</v>
      </c>
      <c r="W156" s="101">
        <v>0</v>
      </c>
      <c r="X156" s="101">
        <v>1</v>
      </c>
      <c r="Y156" s="101">
        <v>10</v>
      </c>
      <c r="Z156" s="101" t="s">
        <v>553</v>
      </c>
      <c r="AA156" s="95">
        <v>979</v>
      </c>
      <c r="AB156" s="95" t="s">
        <v>646</v>
      </c>
      <c r="AC156" s="95">
        <v>33</v>
      </c>
      <c r="AD156" s="95" t="s">
        <v>646</v>
      </c>
      <c r="AE156" s="95" t="s">
        <v>475</v>
      </c>
      <c r="AF156" s="95">
        <v>16511326.655000001</v>
      </c>
      <c r="AG156" s="96">
        <v>2.3128969655280092E-3</v>
      </c>
      <c r="AH156" s="95">
        <v>109</v>
      </c>
      <c r="AI156" s="95">
        <v>2.7233659804117528E-3</v>
      </c>
      <c r="AJ156" s="95">
        <v>187</v>
      </c>
      <c r="AK156" s="97">
        <v>0.58288770053475936</v>
      </c>
      <c r="AL156" s="95">
        <v>33643294.969999999</v>
      </c>
      <c r="AM156" s="95">
        <v>0.6</v>
      </c>
      <c r="AN156" s="95" t="s">
        <v>644</v>
      </c>
      <c r="AO156" s="95" t="s">
        <v>512</v>
      </c>
    </row>
    <row r="157" spans="1:41" ht="17.649999999999999" customHeight="1">
      <c r="A157" s="3" t="s">
        <v>180</v>
      </c>
      <c r="B157" s="3" t="s">
        <v>190</v>
      </c>
      <c r="C157" s="3" t="s">
        <v>215</v>
      </c>
      <c r="D157" s="4">
        <v>3</v>
      </c>
      <c r="E157" s="4">
        <v>21</v>
      </c>
      <c r="F157" s="4">
        <v>302</v>
      </c>
      <c r="G157" s="4">
        <v>326</v>
      </c>
      <c r="H157" s="4">
        <v>11</v>
      </c>
      <c r="I157" s="4">
        <v>0</v>
      </c>
      <c r="J157" s="4">
        <v>0</v>
      </c>
      <c r="K157" s="4">
        <v>0</v>
      </c>
      <c r="L157" s="4">
        <v>0</v>
      </c>
      <c r="M157" s="4">
        <v>0</v>
      </c>
      <c r="N157" s="4">
        <v>0</v>
      </c>
      <c r="O157" s="4">
        <v>0</v>
      </c>
      <c r="P157" s="4">
        <v>0</v>
      </c>
      <c r="Q157" s="91">
        <v>23</v>
      </c>
      <c r="R157" s="101">
        <v>0</v>
      </c>
      <c r="S157" s="101">
        <v>1</v>
      </c>
      <c r="T157" s="101">
        <v>0</v>
      </c>
      <c r="U157" s="101">
        <v>0</v>
      </c>
      <c r="V157" s="101">
        <v>0</v>
      </c>
      <c r="W157" s="101">
        <v>0</v>
      </c>
      <c r="X157" s="101">
        <v>1</v>
      </c>
      <c r="Y157" s="101">
        <v>2</v>
      </c>
      <c r="Z157" s="101" t="s">
        <v>553</v>
      </c>
      <c r="AA157" s="95">
        <v>508</v>
      </c>
      <c r="AB157" s="95" t="s">
        <v>646</v>
      </c>
      <c r="AC157" s="95">
        <v>21</v>
      </c>
      <c r="AD157" s="95" t="s">
        <v>647</v>
      </c>
      <c r="AE157" s="95" t="s">
        <v>475</v>
      </c>
      <c r="AF157" s="95">
        <v>4354800.7</v>
      </c>
      <c r="AG157" s="96">
        <v>6.1001793102186369E-4</v>
      </c>
      <c r="AH157" s="95">
        <v>40</v>
      </c>
      <c r="AI157" s="95">
        <v>9.9940035978412947E-4</v>
      </c>
      <c r="AJ157" s="95">
        <v>60</v>
      </c>
      <c r="AK157" s="97">
        <v>0.66666666666666663</v>
      </c>
      <c r="AL157" s="95">
        <v>7617957.8300000001</v>
      </c>
      <c r="AM157" s="95">
        <v>0.6</v>
      </c>
      <c r="AN157" s="95" t="s">
        <v>644</v>
      </c>
      <c r="AO157" s="95" t="s">
        <v>511</v>
      </c>
    </row>
    <row r="158" spans="1:41" ht="17.649999999999999" customHeight="1">
      <c r="A158" s="3" t="s">
        <v>180</v>
      </c>
      <c r="B158" s="3" t="s">
        <v>190</v>
      </c>
      <c r="C158" s="3" t="s">
        <v>216</v>
      </c>
      <c r="D158" s="4">
        <v>4</v>
      </c>
      <c r="E158" s="4">
        <v>19</v>
      </c>
      <c r="F158" s="4">
        <v>450</v>
      </c>
      <c r="G158" s="4">
        <v>473</v>
      </c>
      <c r="H158" s="4">
        <v>3</v>
      </c>
      <c r="I158" s="4">
        <v>0</v>
      </c>
      <c r="J158" s="4">
        <v>3</v>
      </c>
      <c r="K158" s="4">
        <v>5</v>
      </c>
      <c r="L158" s="4">
        <v>8</v>
      </c>
      <c r="M158" s="4">
        <v>0</v>
      </c>
      <c r="N158" s="4">
        <v>0</v>
      </c>
      <c r="O158" s="4">
        <v>0</v>
      </c>
      <c r="P158" s="4">
        <v>0</v>
      </c>
      <c r="Q158" s="91">
        <v>11</v>
      </c>
      <c r="R158" s="101">
        <v>1</v>
      </c>
      <c r="S158" s="101">
        <v>2</v>
      </c>
      <c r="T158" s="101">
        <v>0</v>
      </c>
      <c r="U158" s="101">
        <v>0</v>
      </c>
      <c r="V158" s="101">
        <v>0</v>
      </c>
      <c r="W158" s="101">
        <v>0</v>
      </c>
      <c r="X158" s="101">
        <v>1</v>
      </c>
      <c r="Y158" s="101">
        <v>4</v>
      </c>
      <c r="Z158" s="101" t="s">
        <v>552</v>
      </c>
      <c r="AA158" s="95">
        <v>866</v>
      </c>
      <c r="AB158" s="95" t="s">
        <v>647</v>
      </c>
      <c r="AC158" s="95">
        <v>35</v>
      </c>
      <c r="AD158" s="95" t="s">
        <v>647</v>
      </c>
      <c r="AE158" s="95">
        <v>2</v>
      </c>
      <c r="AF158" s="95">
        <v>27565373.399999999</v>
      </c>
      <c r="AG158" s="96">
        <v>3.8613413581276212E-3</v>
      </c>
      <c r="AH158" s="95">
        <v>116</v>
      </c>
      <c r="AI158" s="95">
        <v>2.8982610433739755E-3</v>
      </c>
      <c r="AJ158" s="95">
        <v>194</v>
      </c>
      <c r="AK158" s="97">
        <v>0.59793814432989689</v>
      </c>
      <c r="AL158" s="95">
        <v>50671023.730000004</v>
      </c>
      <c r="AM158" s="95">
        <v>0.8</v>
      </c>
      <c r="AN158" s="95" t="s">
        <v>644</v>
      </c>
      <c r="AO158" s="95" t="s">
        <v>511</v>
      </c>
    </row>
    <row r="159" spans="1:41" ht="17.649999999999999" customHeight="1">
      <c r="A159" s="3" t="s">
        <v>180</v>
      </c>
      <c r="B159" s="3" t="s">
        <v>190</v>
      </c>
      <c r="C159" s="3" t="s">
        <v>217</v>
      </c>
      <c r="D159" s="4">
        <v>19</v>
      </c>
      <c r="E159" s="4">
        <v>46</v>
      </c>
      <c r="F159" s="4">
        <v>756</v>
      </c>
      <c r="G159" s="4">
        <v>821</v>
      </c>
      <c r="H159" s="4">
        <v>27</v>
      </c>
      <c r="I159" s="4">
        <v>0</v>
      </c>
      <c r="J159" s="4">
        <v>1</v>
      </c>
      <c r="K159" s="4">
        <v>2</v>
      </c>
      <c r="L159" s="4">
        <v>3</v>
      </c>
      <c r="M159" s="4">
        <v>0</v>
      </c>
      <c r="N159" s="4">
        <v>0</v>
      </c>
      <c r="O159" s="4">
        <v>0</v>
      </c>
      <c r="P159" s="4">
        <v>0</v>
      </c>
      <c r="Q159" s="91">
        <v>22</v>
      </c>
      <c r="R159" s="101">
        <v>2</v>
      </c>
      <c r="S159" s="101">
        <v>1</v>
      </c>
      <c r="T159" s="101">
        <v>4</v>
      </c>
      <c r="U159" s="101">
        <v>0</v>
      </c>
      <c r="V159" s="101">
        <v>0</v>
      </c>
      <c r="W159" s="101">
        <v>0</v>
      </c>
      <c r="X159" s="101">
        <v>0</v>
      </c>
      <c r="Y159" s="101">
        <v>7</v>
      </c>
      <c r="Z159" s="101" t="s">
        <v>553</v>
      </c>
      <c r="AA159" s="95">
        <v>666</v>
      </c>
      <c r="AB159" s="95" t="s">
        <v>646</v>
      </c>
      <c r="AC159" s="95">
        <v>18</v>
      </c>
      <c r="AD159" s="95" t="s">
        <v>646</v>
      </c>
      <c r="AE159" s="95">
        <v>10</v>
      </c>
      <c r="AF159" s="95">
        <v>7656873.8249999993</v>
      </c>
      <c r="AG159" s="96">
        <v>1.0725704000235793E-3</v>
      </c>
      <c r="AH159" s="95">
        <v>48</v>
      </c>
      <c r="AI159" s="95">
        <v>1.1992804317409553E-3</v>
      </c>
      <c r="AJ159" s="95">
        <v>94</v>
      </c>
      <c r="AK159" s="97">
        <v>0.51063829787234039</v>
      </c>
      <c r="AL159" s="95">
        <v>9242554</v>
      </c>
      <c r="AM159" s="95">
        <v>1</v>
      </c>
      <c r="AN159" s="95" t="s">
        <v>644</v>
      </c>
      <c r="AO159" s="95" t="s">
        <v>511</v>
      </c>
    </row>
    <row r="160" spans="1:41" ht="17.649999999999999" customHeight="1">
      <c r="A160" s="3" t="s">
        <v>180</v>
      </c>
      <c r="B160" s="3" t="s">
        <v>218</v>
      </c>
      <c r="C160" s="3" t="s">
        <v>219</v>
      </c>
      <c r="D160" s="4">
        <v>5</v>
      </c>
      <c r="E160" s="4">
        <v>21</v>
      </c>
      <c r="F160" s="4">
        <v>313</v>
      </c>
      <c r="G160" s="4">
        <v>339</v>
      </c>
      <c r="H160" s="4">
        <v>2</v>
      </c>
      <c r="I160" s="4">
        <v>0</v>
      </c>
      <c r="J160" s="4">
        <v>0</v>
      </c>
      <c r="K160" s="4">
        <v>4</v>
      </c>
      <c r="L160" s="4">
        <v>4</v>
      </c>
      <c r="M160" s="4">
        <v>0</v>
      </c>
      <c r="N160" s="4">
        <v>0</v>
      </c>
      <c r="O160" s="4">
        <v>0</v>
      </c>
      <c r="P160" s="4">
        <v>0</v>
      </c>
      <c r="Q160" s="91">
        <v>28</v>
      </c>
      <c r="R160" s="101">
        <v>5</v>
      </c>
      <c r="S160" s="101">
        <v>5</v>
      </c>
      <c r="T160" s="101">
        <v>0</v>
      </c>
      <c r="U160" s="101">
        <v>0</v>
      </c>
      <c r="V160" s="101">
        <v>0</v>
      </c>
      <c r="W160" s="101">
        <v>0</v>
      </c>
      <c r="X160" s="101">
        <v>2</v>
      </c>
      <c r="Y160" s="101">
        <v>12</v>
      </c>
      <c r="Z160" s="101" t="s">
        <v>552</v>
      </c>
      <c r="AA160" s="95">
        <v>892</v>
      </c>
      <c r="AB160" s="95" t="s">
        <v>646</v>
      </c>
      <c r="AC160" s="95">
        <v>18</v>
      </c>
      <c r="AD160" s="95" t="s">
        <v>647</v>
      </c>
      <c r="AE160" s="95" t="s">
        <v>475</v>
      </c>
      <c r="AF160" s="95">
        <v>12899588.613</v>
      </c>
      <c r="AG160" s="96">
        <v>1.8069668163540648E-3</v>
      </c>
      <c r="AH160" s="95">
        <v>112</v>
      </c>
      <c r="AI160" s="95">
        <v>2.7983210073955628E-3</v>
      </c>
      <c r="AJ160" s="95">
        <v>181</v>
      </c>
      <c r="AK160" s="97">
        <v>0.61878453038674031</v>
      </c>
      <c r="AL160" s="95">
        <v>50949054.090000004</v>
      </c>
      <c r="AM160" s="95">
        <v>1</v>
      </c>
      <c r="AN160" s="95" t="s">
        <v>488</v>
      </c>
      <c r="AO160" s="95" t="s">
        <v>512</v>
      </c>
    </row>
    <row r="161" spans="1:41" ht="17.649999999999999" customHeight="1">
      <c r="A161" s="3" t="s">
        <v>180</v>
      </c>
      <c r="B161" s="3" t="s">
        <v>190</v>
      </c>
      <c r="C161" s="3" t="s">
        <v>220</v>
      </c>
      <c r="D161" s="4">
        <v>0</v>
      </c>
      <c r="E161" s="4">
        <v>12</v>
      </c>
      <c r="F161" s="4">
        <v>256</v>
      </c>
      <c r="G161" s="4">
        <v>268</v>
      </c>
      <c r="H161" s="4">
        <v>2</v>
      </c>
      <c r="I161" s="4">
        <v>0</v>
      </c>
      <c r="J161" s="4">
        <v>0</v>
      </c>
      <c r="K161" s="4">
        <v>1</v>
      </c>
      <c r="L161" s="4">
        <v>1</v>
      </c>
      <c r="M161" s="4">
        <v>0</v>
      </c>
      <c r="N161" s="4">
        <v>0</v>
      </c>
      <c r="O161" s="4">
        <v>0</v>
      </c>
      <c r="P161" s="4">
        <v>0</v>
      </c>
      <c r="Q161" s="91">
        <v>9</v>
      </c>
      <c r="R161" s="101">
        <v>2</v>
      </c>
      <c r="S161" s="101">
        <v>3</v>
      </c>
      <c r="T161" s="101">
        <v>0</v>
      </c>
      <c r="U161" s="101">
        <v>0</v>
      </c>
      <c r="V161" s="101">
        <v>0</v>
      </c>
      <c r="W161" s="101">
        <v>0</v>
      </c>
      <c r="X161" s="101">
        <v>2</v>
      </c>
      <c r="Y161" s="101">
        <v>7</v>
      </c>
      <c r="Z161" s="101" t="s">
        <v>552</v>
      </c>
      <c r="AA161" s="95">
        <v>303</v>
      </c>
      <c r="AB161" s="95" t="s">
        <v>646</v>
      </c>
      <c r="AC161" s="95">
        <v>7</v>
      </c>
      <c r="AD161" s="95" t="s">
        <v>646</v>
      </c>
      <c r="AE161" s="95">
        <v>1</v>
      </c>
      <c r="AF161" s="95">
        <v>4836519.7749999994</v>
      </c>
      <c r="AG161" s="96">
        <v>6.77496856857727E-4</v>
      </c>
      <c r="AH161" s="95">
        <v>53</v>
      </c>
      <c r="AI161" s="95">
        <v>1.3242054767139716E-3</v>
      </c>
      <c r="AJ161" s="95">
        <v>83</v>
      </c>
      <c r="AK161" s="97">
        <v>0.63855421686746983</v>
      </c>
      <c r="AL161" s="95">
        <v>12419654.57</v>
      </c>
      <c r="AM161" s="95">
        <v>1</v>
      </c>
      <c r="AN161" s="95" t="s">
        <v>485</v>
      </c>
      <c r="AO161" s="95" t="s">
        <v>511</v>
      </c>
    </row>
    <row r="162" spans="1:41" ht="17.649999999999999" customHeight="1">
      <c r="A162" s="3" t="s">
        <v>180</v>
      </c>
      <c r="B162" s="3" t="s">
        <v>221</v>
      </c>
      <c r="C162" s="3" t="s">
        <v>222</v>
      </c>
      <c r="D162" s="4">
        <v>6</v>
      </c>
      <c r="E162" s="4">
        <v>13</v>
      </c>
      <c r="F162" s="4">
        <v>211</v>
      </c>
      <c r="G162" s="4">
        <v>230</v>
      </c>
      <c r="H162" s="4">
        <v>3</v>
      </c>
      <c r="I162" s="4">
        <v>0</v>
      </c>
      <c r="J162" s="4">
        <v>0</v>
      </c>
      <c r="K162" s="4">
        <v>2</v>
      </c>
      <c r="L162" s="4">
        <v>2</v>
      </c>
      <c r="M162" s="4">
        <v>0</v>
      </c>
      <c r="N162" s="4">
        <v>0</v>
      </c>
      <c r="O162" s="4">
        <v>0</v>
      </c>
      <c r="P162" s="4">
        <v>0</v>
      </c>
      <c r="Q162" s="91">
        <v>16</v>
      </c>
      <c r="R162" s="101">
        <v>1</v>
      </c>
      <c r="S162" s="101">
        <v>10</v>
      </c>
      <c r="T162" s="101">
        <v>0</v>
      </c>
      <c r="U162" s="101">
        <v>0</v>
      </c>
      <c r="V162" s="101">
        <v>0</v>
      </c>
      <c r="W162" s="101">
        <v>0</v>
      </c>
      <c r="X162" s="101">
        <v>4</v>
      </c>
      <c r="Y162" s="101">
        <v>15</v>
      </c>
      <c r="Z162" s="101" t="s">
        <v>552</v>
      </c>
      <c r="AA162" s="95">
        <v>914</v>
      </c>
      <c r="AB162" s="95" t="s">
        <v>647</v>
      </c>
      <c r="AC162" s="95">
        <v>16</v>
      </c>
      <c r="AD162" s="95" t="s">
        <v>646</v>
      </c>
      <c r="AE162" s="95" t="s">
        <v>475</v>
      </c>
      <c r="AF162" s="95">
        <v>31676231.920000002</v>
      </c>
      <c r="AG162" s="96">
        <v>4.4371880114759598E-3</v>
      </c>
      <c r="AH162" s="95">
        <v>138</v>
      </c>
      <c r="AI162" s="95">
        <v>3.4479312412552467E-3</v>
      </c>
      <c r="AJ162" s="95">
        <v>215</v>
      </c>
      <c r="AK162" s="97">
        <v>0.64186046511627903</v>
      </c>
      <c r="AL162" s="95">
        <v>49776418.530000001</v>
      </c>
      <c r="AM162" s="95">
        <v>0.3</v>
      </c>
      <c r="AN162" s="95" t="s">
        <v>488</v>
      </c>
      <c r="AO162" s="95" t="s">
        <v>512</v>
      </c>
    </row>
    <row r="163" spans="1:41" ht="17.649999999999999" customHeight="1">
      <c r="A163" s="3" t="s">
        <v>180</v>
      </c>
      <c r="B163" s="3" t="s">
        <v>223</v>
      </c>
      <c r="C163" s="3" t="s">
        <v>224</v>
      </c>
      <c r="D163" s="4">
        <v>1</v>
      </c>
      <c r="E163" s="4">
        <v>20</v>
      </c>
      <c r="F163" s="4">
        <v>542</v>
      </c>
      <c r="G163" s="4">
        <v>563</v>
      </c>
      <c r="H163" s="4">
        <v>13</v>
      </c>
      <c r="I163" s="4">
        <v>0</v>
      </c>
      <c r="J163" s="4">
        <v>2</v>
      </c>
      <c r="K163" s="4">
        <v>3</v>
      </c>
      <c r="L163" s="4">
        <v>5</v>
      </c>
      <c r="M163" s="4">
        <v>0</v>
      </c>
      <c r="N163" s="4">
        <v>0</v>
      </c>
      <c r="O163" s="4">
        <v>0</v>
      </c>
      <c r="P163" s="4">
        <v>0</v>
      </c>
      <c r="Q163" s="91">
        <v>25</v>
      </c>
      <c r="R163" s="101">
        <v>2</v>
      </c>
      <c r="S163" s="101">
        <v>2</v>
      </c>
      <c r="T163" s="101">
        <v>1</v>
      </c>
      <c r="U163" s="101">
        <v>0</v>
      </c>
      <c r="V163" s="101">
        <v>0</v>
      </c>
      <c r="W163" s="101">
        <v>0</v>
      </c>
      <c r="X163" s="101">
        <v>6</v>
      </c>
      <c r="Y163" s="101">
        <v>11</v>
      </c>
      <c r="Z163" s="101" t="s">
        <v>552</v>
      </c>
      <c r="AA163" s="95">
        <v>1313</v>
      </c>
      <c r="AB163" s="95" t="s">
        <v>647</v>
      </c>
      <c r="AC163" s="95">
        <v>33</v>
      </c>
      <c r="AD163" s="95" t="s">
        <v>647</v>
      </c>
      <c r="AE163" s="95">
        <v>2</v>
      </c>
      <c r="AF163" s="95">
        <v>17158401.254000001</v>
      </c>
      <c r="AG163" s="96">
        <v>2.4035387963008345E-3</v>
      </c>
      <c r="AH163" s="95">
        <v>106</v>
      </c>
      <c r="AI163" s="95">
        <v>2.6484109534279433E-3</v>
      </c>
      <c r="AJ163" s="95">
        <v>175</v>
      </c>
      <c r="AK163" s="97">
        <v>0.60571428571428576</v>
      </c>
      <c r="AL163" s="95">
        <v>32306510.779999997</v>
      </c>
      <c r="AM163" s="95">
        <v>3</v>
      </c>
      <c r="AN163" s="95" t="s">
        <v>485</v>
      </c>
      <c r="AO163" s="95" t="s">
        <v>514</v>
      </c>
    </row>
    <row r="164" spans="1:41" ht="17.649999999999999" customHeight="1">
      <c r="A164" s="3" t="s">
        <v>180</v>
      </c>
      <c r="B164" s="3" t="s">
        <v>181</v>
      </c>
      <c r="C164" s="3" t="s">
        <v>225</v>
      </c>
      <c r="D164" s="4">
        <v>35</v>
      </c>
      <c r="E164" s="4">
        <v>151</v>
      </c>
      <c r="F164" s="4">
        <v>2335</v>
      </c>
      <c r="G164" s="4">
        <v>2521</v>
      </c>
      <c r="H164" s="4">
        <v>131</v>
      </c>
      <c r="I164" s="4">
        <v>1</v>
      </c>
      <c r="J164" s="4">
        <v>2</v>
      </c>
      <c r="K164" s="4">
        <v>7</v>
      </c>
      <c r="L164" s="4">
        <v>10</v>
      </c>
      <c r="M164" s="4">
        <v>0</v>
      </c>
      <c r="N164" s="4">
        <v>0</v>
      </c>
      <c r="O164" s="4">
        <v>0</v>
      </c>
      <c r="P164" s="4">
        <v>0</v>
      </c>
      <c r="Q164" s="91">
        <v>10</v>
      </c>
      <c r="R164" s="101">
        <v>6</v>
      </c>
      <c r="S164" s="101">
        <v>2</v>
      </c>
      <c r="T164" s="101">
        <v>10</v>
      </c>
      <c r="U164" s="101">
        <v>0</v>
      </c>
      <c r="V164" s="101">
        <v>0</v>
      </c>
      <c r="W164" s="101">
        <v>0</v>
      </c>
      <c r="X164" s="101">
        <v>0</v>
      </c>
      <c r="Y164" s="101">
        <v>18</v>
      </c>
      <c r="Z164" s="101" t="s">
        <v>552</v>
      </c>
      <c r="AA164" s="95">
        <v>862</v>
      </c>
      <c r="AB164" s="95" t="s">
        <v>647</v>
      </c>
      <c r="AC164" s="95">
        <v>71</v>
      </c>
      <c r="AD164" s="95" t="s">
        <v>647</v>
      </c>
      <c r="AE164" s="95" t="s">
        <v>475</v>
      </c>
      <c r="AF164" s="95">
        <v>46465997.170000002</v>
      </c>
      <c r="AG164" s="96">
        <v>6.5089296638790326E-3</v>
      </c>
      <c r="AH164" s="95">
        <v>189</v>
      </c>
      <c r="AI164" s="95">
        <v>4.7221666999800122E-3</v>
      </c>
      <c r="AJ164" s="95">
        <v>308</v>
      </c>
      <c r="AK164" s="97">
        <v>0.61363636363636365</v>
      </c>
      <c r="AL164" s="95">
        <v>86829296.390000001</v>
      </c>
      <c r="AM164" s="95">
        <v>0.9</v>
      </c>
      <c r="AN164" s="95" t="s">
        <v>644</v>
      </c>
      <c r="AO164" s="95" t="s">
        <v>510</v>
      </c>
    </row>
    <row r="165" spans="1:41" ht="17.649999999999999" customHeight="1">
      <c r="A165" s="3" t="s">
        <v>180</v>
      </c>
      <c r="B165" s="3" t="s">
        <v>190</v>
      </c>
      <c r="C165" s="3" t="s">
        <v>226</v>
      </c>
      <c r="D165" s="4">
        <v>2</v>
      </c>
      <c r="E165" s="4">
        <v>10</v>
      </c>
      <c r="F165" s="4">
        <v>132</v>
      </c>
      <c r="G165" s="4">
        <v>144</v>
      </c>
      <c r="H165" s="4">
        <v>3</v>
      </c>
      <c r="I165" s="4">
        <v>0</v>
      </c>
      <c r="J165" s="4">
        <v>0</v>
      </c>
      <c r="K165" s="4">
        <v>1</v>
      </c>
      <c r="L165" s="4">
        <v>1</v>
      </c>
      <c r="M165" s="4">
        <v>0</v>
      </c>
      <c r="N165" s="4">
        <v>0</v>
      </c>
      <c r="O165" s="4">
        <v>0</v>
      </c>
      <c r="P165" s="4">
        <v>0</v>
      </c>
      <c r="Q165" s="91">
        <v>8</v>
      </c>
      <c r="R165" s="101">
        <v>0</v>
      </c>
      <c r="S165" s="101">
        <v>0</v>
      </c>
      <c r="T165" s="101">
        <v>0</v>
      </c>
      <c r="U165" s="101">
        <v>0</v>
      </c>
      <c r="V165" s="101">
        <v>0</v>
      </c>
      <c r="W165" s="101">
        <v>0</v>
      </c>
      <c r="X165" s="101">
        <v>0</v>
      </c>
      <c r="Y165" s="101">
        <v>0</v>
      </c>
      <c r="Z165" s="101" t="s">
        <v>553</v>
      </c>
      <c r="AA165" s="95">
        <v>530</v>
      </c>
      <c r="AB165" s="95" t="s">
        <v>646</v>
      </c>
      <c r="AC165" s="95">
        <v>20</v>
      </c>
      <c r="AD165" s="95" t="s">
        <v>647</v>
      </c>
      <c r="AE165" s="95">
        <v>1</v>
      </c>
      <c r="AF165" s="95">
        <v>2254269.6969999997</v>
      </c>
      <c r="AG165" s="96">
        <v>3.1577677860877157E-4</v>
      </c>
      <c r="AH165" s="95">
        <v>30</v>
      </c>
      <c r="AI165" s="95">
        <v>7.4955026983809716E-4</v>
      </c>
      <c r="AJ165" s="95">
        <v>54</v>
      </c>
      <c r="AK165" s="97">
        <v>0.55555555555555558</v>
      </c>
      <c r="AL165" s="95">
        <v>11150078</v>
      </c>
      <c r="AM165" s="95">
        <v>0.02</v>
      </c>
      <c r="AN165" s="95" t="s">
        <v>485</v>
      </c>
      <c r="AO165" s="95" t="s">
        <v>511</v>
      </c>
    </row>
    <row r="166" spans="1:41" ht="17.649999999999999" customHeight="1">
      <c r="A166" s="3" t="s">
        <v>180</v>
      </c>
      <c r="B166" s="3" t="s">
        <v>227</v>
      </c>
      <c r="C166" s="3" t="s">
        <v>228</v>
      </c>
      <c r="D166" s="4">
        <v>1</v>
      </c>
      <c r="E166" s="4">
        <v>13</v>
      </c>
      <c r="F166" s="4">
        <v>132</v>
      </c>
      <c r="G166" s="4">
        <v>146</v>
      </c>
      <c r="H166" s="4">
        <v>12</v>
      </c>
      <c r="I166" s="4">
        <v>0</v>
      </c>
      <c r="J166" s="4">
        <v>0</v>
      </c>
      <c r="K166" s="4">
        <v>3</v>
      </c>
      <c r="L166" s="4">
        <v>3</v>
      </c>
      <c r="M166" s="4">
        <v>0</v>
      </c>
      <c r="N166" s="4">
        <v>0</v>
      </c>
      <c r="O166" s="4">
        <v>0</v>
      </c>
      <c r="P166" s="4">
        <v>0</v>
      </c>
      <c r="Q166" s="91">
        <v>7</v>
      </c>
      <c r="R166" s="101">
        <v>3</v>
      </c>
      <c r="S166" s="101">
        <v>3</v>
      </c>
      <c r="T166" s="101">
        <v>4</v>
      </c>
      <c r="U166" s="101">
        <v>0</v>
      </c>
      <c r="V166" s="101">
        <v>0</v>
      </c>
      <c r="W166" s="101">
        <v>0</v>
      </c>
      <c r="X166" s="101">
        <v>3</v>
      </c>
      <c r="Y166" s="101">
        <v>13</v>
      </c>
      <c r="Z166" s="101" t="s">
        <v>552</v>
      </c>
      <c r="AA166" s="95">
        <v>701</v>
      </c>
      <c r="AB166" s="95" t="s">
        <v>646</v>
      </c>
      <c r="AC166" s="95">
        <v>5</v>
      </c>
      <c r="AD166" s="95" t="s">
        <v>646</v>
      </c>
      <c r="AE166" s="95" t="s">
        <v>475</v>
      </c>
      <c r="AF166" s="95">
        <v>17153223.442999996</v>
      </c>
      <c r="AG166" s="96">
        <v>2.4028134915691059E-3</v>
      </c>
      <c r="AH166" s="95">
        <v>95</v>
      </c>
      <c r="AI166" s="95">
        <v>2.3735758544873075E-3</v>
      </c>
      <c r="AJ166" s="95">
        <v>131</v>
      </c>
      <c r="AK166" s="97">
        <v>0.72519083969465647</v>
      </c>
      <c r="AL166" s="95">
        <v>24289805.410000004</v>
      </c>
      <c r="AM166" s="95">
        <v>0.5</v>
      </c>
      <c r="AN166" s="95" t="s">
        <v>485</v>
      </c>
      <c r="AO166" s="95" t="s">
        <v>514</v>
      </c>
    </row>
    <row r="167" spans="1:41" ht="17.649999999999999" customHeight="1">
      <c r="A167" s="3" t="s">
        <v>180</v>
      </c>
      <c r="B167" s="3" t="s">
        <v>229</v>
      </c>
      <c r="C167" s="3" t="s">
        <v>230</v>
      </c>
      <c r="D167" s="4">
        <v>7</v>
      </c>
      <c r="E167" s="4">
        <v>24</v>
      </c>
      <c r="F167" s="4">
        <v>357</v>
      </c>
      <c r="G167" s="4">
        <v>388</v>
      </c>
      <c r="H167" s="4">
        <v>5</v>
      </c>
      <c r="I167" s="4">
        <v>0</v>
      </c>
      <c r="J167" s="4">
        <v>0</v>
      </c>
      <c r="K167" s="4">
        <v>2</v>
      </c>
      <c r="L167" s="4">
        <v>2</v>
      </c>
      <c r="M167" s="4">
        <v>0</v>
      </c>
      <c r="N167" s="4">
        <v>0</v>
      </c>
      <c r="O167" s="4">
        <v>0</v>
      </c>
      <c r="P167" s="4">
        <v>0</v>
      </c>
      <c r="Q167" s="91">
        <v>37</v>
      </c>
      <c r="R167" s="101">
        <v>3</v>
      </c>
      <c r="S167" s="101">
        <v>10</v>
      </c>
      <c r="T167" s="101">
        <v>1</v>
      </c>
      <c r="U167" s="101">
        <v>0</v>
      </c>
      <c r="V167" s="101">
        <v>0</v>
      </c>
      <c r="W167" s="101">
        <v>0</v>
      </c>
      <c r="X167" s="101">
        <v>1</v>
      </c>
      <c r="Y167" s="101">
        <v>15</v>
      </c>
      <c r="Z167" s="101" t="s">
        <v>552</v>
      </c>
      <c r="AA167" s="95">
        <v>1756</v>
      </c>
      <c r="AB167" s="95" t="s">
        <v>647</v>
      </c>
      <c r="AC167" s="95">
        <v>15</v>
      </c>
      <c r="AD167" s="95" t="s">
        <v>647</v>
      </c>
      <c r="AE167" s="95" t="s">
        <v>475</v>
      </c>
      <c r="AF167" s="95">
        <v>17882023.9223</v>
      </c>
      <c r="AG167" s="96">
        <v>2.5049034357794877E-3</v>
      </c>
      <c r="AH167" s="95">
        <v>85</v>
      </c>
      <c r="AI167" s="95">
        <v>2.1237257645412753E-3</v>
      </c>
      <c r="AJ167" s="95">
        <v>141</v>
      </c>
      <c r="AK167" s="97">
        <v>0.6028368794326241</v>
      </c>
      <c r="AL167" s="95">
        <v>32985323.170000002</v>
      </c>
      <c r="AM167" s="95">
        <v>1</v>
      </c>
      <c r="AN167" s="95" t="s">
        <v>488</v>
      </c>
      <c r="AO167" s="95" t="s">
        <v>512</v>
      </c>
    </row>
    <row r="168" spans="1:41" ht="17.649999999999999" customHeight="1">
      <c r="A168" s="3" t="s">
        <v>180</v>
      </c>
      <c r="B168" s="3" t="s">
        <v>231</v>
      </c>
      <c r="C168" s="3" t="s">
        <v>232</v>
      </c>
      <c r="D168" s="4">
        <v>2</v>
      </c>
      <c r="E168" s="4">
        <v>20</v>
      </c>
      <c r="F168" s="4">
        <v>296</v>
      </c>
      <c r="G168" s="4">
        <v>318</v>
      </c>
      <c r="H168" s="4">
        <v>4</v>
      </c>
      <c r="I168" s="4">
        <v>0</v>
      </c>
      <c r="J168" s="4">
        <v>0</v>
      </c>
      <c r="K168" s="4">
        <v>1</v>
      </c>
      <c r="L168" s="4">
        <v>1</v>
      </c>
      <c r="M168" s="4">
        <v>0</v>
      </c>
      <c r="N168" s="4">
        <v>0</v>
      </c>
      <c r="O168" s="4">
        <v>0</v>
      </c>
      <c r="P168" s="4">
        <v>0</v>
      </c>
      <c r="Q168" s="91">
        <v>9</v>
      </c>
      <c r="R168" s="101">
        <v>4</v>
      </c>
      <c r="S168" s="101">
        <v>6</v>
      </c>
      <c r="T168" s="101">
        <v>0</v>
      </c>
      <c r="U168" s="101">
        <v>0</v>
      </c>
      <c r="V168" s="101">
        <v>0</v>
      </c>
      <c r="W168" s="101">
        <v>0</v>
      </c>
      <c r="X168" s="101">
        <v>2</v>
      </c>
      <c r="Y168" s="101">
        <v>12</v>
      </c>
      <c r="Z168" s="101" t="s">
        <v>552</v>
      </c>
      <c r="AA168" s="95">
        <v>765</v>
      </c>
      <c r="AB168" s="95" t="s">
        <v>646</v>
      </c>
      <c r="AC168" s="95">
        <v>26</v>
      </c>
      <c r="AD168" s="95" t="s">
        <v>646</v>
      </c>
      <c r="AE168" s="95" t="s">
        <v>475</v>
      </c>
      <c r="AF168" s="95">
        <v>13480238.250999998</v>
      </c>
      <c r="AG168" s="96">
        <v>1.8883038775016285E-3</v>
      </c>
      <c r="AH168" s="95">
        <v>97</v>
      </c>
      <c r="AI168" s="95">
        <v>2.4235458724765143E-3</v>
      </c>
      <c r="AJ168" s="95">
        <v>175</v>
      </c>
      <c r="AK168" s="97">
        <v>0.55428571428571427</v>
      </c>
      <c r="AL168" s="95">
        <v>21164280.130000003</v>
      </c>
      <c r="AM168" s="95">
        <v>0.4</v>
      </c>
      <c r="AN168" s="95" t="s">
        <v>488</v>
      </c>
      <c r="AO168" s="95" t="s">
        <v>512</v>
      </c>
    </row>
    <row r="169" spans="1:41" ht="17.649999999999999" customHeight="1">
      <c r="A169" s="3" t="s">
        <v>180</v>
      </c>
      <c r="B169" s="3" t="s">
        <v>233</v>
      </c>
      <c r="C169" s="3" t="s">
        <v>234</v>
      </c>
      <c r="D169" s="4">
        <v>6</v>
      </c>
      <c r="E169" s="4">
        <v>10</v>
      </c>
      <c r="F169" s="4">
        <v>236</v>
      </c>
      <c r="G169" s="4">
        <v>252</v>
      </c>
      <c r="H169" s="4">
        <v>1</v>
      </c>
      <c r="I169" s="4">
        <v>0</v>
      </c>
      <c r="J169" s="4">
        <v>1</v>
      </c>
      <c r="K169" s="4">
        <v>2</v>
      </c>
      <c r="L169" s="4">
        <v>3</v>
      </c>
      <c r="M169" s="4">
        <v>0</v>
      </c>
      <c r="N169" s="4">
        <v>0</v>
      </c>
      <c r="O169" s="4">
        <v>0</v>
      </c>
      <c r="P169" s="4">
        <v>0</v>
      </c>
      <c r="Q169" s="91">
        <v>21</v>
      </c>
      <c r="R169" s="101">
        <v>0</v>
      </c>
      <c r="S169" s="101">
        <v>1</v>
      </c>
      <c r="T169" s="101">
        <v>0</v>
      </c>
      <c r="U169" s="101">
        <v>0</v>
      </c>
      <c r="V169" s="101">
        <v>0</v>
      </c>
      <c r="W169" s="101">
        <v>0</v>
      </c>
      <c r="X169" s="101">
        <v>3</v>
      </c>
      <c r="Y169" s="101">
        <v>4</v>
      </c>
      <c r="Z169" s="101" t="s">
        <v>552</v>
      </c>
      <c r="AA169" s="95">
        <v>1689</v>
      </c>
      <c r="AB169" s="95" t="s">
        <v>647</v>
      </c>
      <c r="AC169" s="95">
        <v>18</v>
      </c>
      <c r="AD169" s="95" t="s">
        <v>645</v>
      </c>
      <c r="AE169" s="95" t="s">
        <v>475</v>
      </c>
      <c r="AF169" s="95">
        <v>2940973.9</v>
      </c>
      <c r="AG169" s="96">
        <v>4.1196990109496892E-4</v>
      </c>
      <c r="AH169" s="95">
        <v>72</v>
      </c>
      <c r="AI169" s="95">
        <v>1.7989206476114331E-3</v>
      </c>
      <c r="AJ169" s="95">
        <v>115</v>
      </c>
      <c r="AK169" s="97">
        <v>0.62608695652173918</v>
      </c>
      <c r="AL169" s="95">
        <v>45680486.289999999</v>
      </c>
      <c r="AM169" s="95">
        <v>0</v>
      </c>
      <c r="AN169" s="95" t="s">
        <v>488</v>
      </c>
      <c r="AO169" s="95" t="s">
        <v>512</v>
      </c>
    </row>
    <row r="170" spans="1:41" ht="17.649999999999999" customHeight="1">
      <c r="A170" s="3" t="s">
        <v>180</v>
      </c>
      <c r="B170" s="3" t="s">
        <v>235</v>
      </c>
      <c r="C170" s="3" t="s">
        <v>236</v>
      </c>
      <c r="D170" s="4">
        <v>6</v>
      </c>
      <c r="E170" s="4">
        <v>18</v>
      </c>
      <c r="F170" s="4">
        <v>350</v>
      </c>
      <c r="G170" s="4">
        <v>374</v>
      </c>
      <c r="H170" s="4">
        <v>13</v>
      </c>
      <c r="I170" s="4">
        <v>0</v>
      </c>
      <c r="J170" s="4">
        <v>0</v>
      </c>
      <c r="K170" s="4">
        <v>0</v>
      </c>
      <c r="L170" s="4">
        <v>0</v>
      </c>
      <c r="M170" s="4">
        <v>0</v>
      </c>
      <c r="N170" s="4">
        <v>0</v>
      </c>
      <c r="O170" s="4">
        <v>0</v>
      </c>
      <c r="P170" s="4">
        <v>0</v>
      </c>
      <c r="Q170" s="91">
        <v>16</v>
      </c>
      <c r="R170" s="101">
        <v>3</v>
      </c>
      <c r="S170" s="101">
        <v>2</v>
      </c>
      <c r="T170" s="101">
        <v>2</v>
      </c>
      <c r="U170" s="101">
        <v>0</v>
      </c>
      <c r="V170" s="101">
        <v>0</v>
      </c>
      <c r="W170" s="101">
        <v>0</v>
      </c>
      <c r="X170" s="101">
        <v>3</v>
      </c>
      <c r="Y170" s="101">
        <v>10</v>
      </c>
      <c r="Z170" s="101" t="s">
        <v>553</v>
      </c>
      <c r="AA170" s="95">
        <v>1121</v>
      </c>
      <c r="AB170" s="95" t="s">
        <v>646</v>
      </c>
      <c r="AC170" s="95">
        <v>16</v>
      </c>
      <c r="AD170" s="95" t="s">
        <v>646</v>
      </c>
      <c r="AE170" s="95" t="s">
        <v>475</v>
      </c>
      <c r="AF170" s="95">
        <v>6392384.6750000007</v>
      </c>
      <c r="AG170" s="96">
        <v>8.9544150062696758E-4</v>
      </c>
      <c r="AH170" s="95">
        <v>69</v>
      </c>
      <c r="AI170" s="95">
        <v>1.7239656206276233E-3</v>
      </c>
      <c r="AJ170" s="95">
        <v>104</v>
      </c>
      <c r="AK170" s="97">
        <v>0.66346153846153844</v>
      </c>
      <c r="AL170" s="95">
        <v>13083321.75</v>
      </c>
      <c r="AM170" s="95">
        <v>0</v>
      </c>
      <c r="AN170" s="95" t="s">
        <v>644</v>
      </c>
      <c r="AO170" s="95" t="s">
        <v>513</v>
      </c>
    </row>
    <row r="171" spans="1:41" ht="17.649999999999999" customHeight="1">
      <c r="A171" s="3" t="s">
        <v>180</v>
      </c>
      <c r="B171" s="3" t="s">
        <v>190</v>
      </c>
      <c r="C171" s="3" t="s">
        <v>237</v>
      </c>
      <c r="D171" s="4">
        <v>6</v>
      </c>
      <c r="E171" s="4">
        <v>22</v>
      </c>
      <c r="F171" s="4">
        <v>476</v>
      </c>
      <c r="G171" s="4">
        <v>504</v>
      </c>
      <c r="H171" s="4">
        <v>11</v>
      </c>
      <c r="I171" s="4">
        <v>0</v>
      </c>
      <c r="J171" s="4">
        <v>0</v>
      </c>
      <c r="K171" s="4">
        <v>1</v>
      </c>
      <c r="L171" s="4">
        <v>1</v>
      </c>
      <c r="M171" s="4">
        <v>0</v>
      </c>
      <c r="N171" s="4">
        <v>0</v>
      </c>
      <c r="O171" s="4">
        <v>0</v>
      </c>
      <c r="P171" s="4">
        <v>0</v>
      </c>
      <c r="Q171" s="91">
        <v>28</v>
      </c>
      <c r="R171" s="101">
        <v>6</v>
      </c>
      <c r="S171" s="101">
        <v>1</v>
      </c>
      <c r="T171" s="101">
        <v>4</v>
      </c>
      <c r="U171" s="101">
        <v>1</v>
      </c>
      <c r="V171" s="101">
        <v>0</v>
      </c>
      <c r="W171" s="101">
        <v>0</v>
      </c>
      <c r="X171" s="101">
        <v>1</v>
      </c>
      <c r="Y171" s="101">
        <v>13</v>
      </c>
      <c r="Z171" s="101" t="s">
        <v>553</v>
      </c>
      <c r="AA171" s="95">
        <v>810</v>
      </c>
      <c r="AB171" s="95" t="s">
        <v>646</v>
      </c>
      <c r="AC171" s="95">
        <v>22</v>
      </c>
      <c r="AD171" s="95" t="s">
        <v>647</v>
      </c>
      <c r="AE171" s="95" t="s">
        <v>475</v>
      </c>
      <c r="AF171" s="95">
        <v>1642586.77</v>
      </c>
      <c r="AG171" s="96">
        <v>2.3009259251733057E-4</v>
      </c>
      <c r="AH171" s="95">
        <v>35</v>
      </c>
      <c r="AI171" s="95">
        <v>8.7447531481111337E-4</v>
      </c>
      <c r="AJ171" s="95">
        <v>62</v>
      </c>
      <c r="AK171" s="97">
        <v>0.56451612903225812</v>
      </c>
      <c r="AL171" s="95">
        <v>12543293</v>
      </c>
      <c r="AM171" s="95">
        <v>1.5</v>
      </c>
      <c r="AN171" s="95" t="s">
        <v>485</v>
      </c>
      <c r="AO171" s="95" t="s">
        <v>511</v>
      </c>
    </row>
    <row r="172" spans="1:41" ht="17.649999999999999" customHeight="1">
      <c r="A172" s="3" t="s">
        <v>180</v>
      </c>
      <c r="B172" s="3" t="s">
        <v>238</v>
      </c>
      <c r="C172" s="3" t="s">
        <v>239</v>
      </c>
      <c r="D172" s="4">
        <v>1</v>
      </c>
      <c r="E172" s="4">
        <v>31</v>
      </c>
      <c r="F172" s="4">
        <v>326</v>
      </c>
      <c r="G172" s="4">
        <v>358</v>
      </c>
      <c r="H172" s="4">
        <v>12</v>
      </c>
      <c r="I172" s="4">
        <v>0</v>
      </c>
      <c r="J172" s="4">
        <v>0</v>
      </c>
      <c r="K172" s="4">
        <v>1</v>
      </c>
      <c r="L172" s="4">
        <v>1</v>
      </c>
      <c r="M172" s="4">
        <v>0</v>
      </c>
      <c r="N172" s="4">
        <v>0</v>
      </c>
      <c r="O172" s="4">
        <v>0</v>
      </c>
      <c r="P172" s="4">
        <v>0</v>
      </c>
      <c r="Q172" s="91">
        <v>23</v>
      </c>
      <c r="R172" s="101">
        <v>6</v>
      </c>
      <c r="S172" s="101">
        <v>2</v>
      </c>
      <c r="T172" s="101">
        <v>0</v>
      </c>
      <c r="U172" s="101">
        <v>0</v>
      </c>
      <c r="V172" s="101">
        <v>0</v>
      </c>
      <c r="W172" s="101">
        <v>0</v>
      </c>
      <c r="X172" s="101">
        <v>2</v>
      </c>
      <c r="Y172" s="101">
        <v>10</v>
      </c>
      <c r="Z172" s="101" t="s">
        <v>552</v>
      </c>
      <c r="AA172" s="95">
        <v>1109</v>
      </c>
      <c r="AB172" s="95" t="s">
        <v>646</v>
      </c>
      <c r="AC172" s="95">
        <v>20</v>
      </c>
      <c r="AD172" s="95" t="s">
        <v>647</v>
      </c>
      <c r="AE172" s="95" t="s">
        <v>475</v>
      </c>
      <c r="AF172" s="95">
        <v>18843991.325399995</v>
      </c>
      <c r="AG172" s="96">
        <v>2.6396552660870225E-3</v>
      </c>
      <c r="AH172" s="95">
        <v>137</v>
      </c>
      <c r="AI172" s="95">
        <v>3.4229462322606435E-3</v>
      </c>
      <c r="AJ172" s="95">
        <v>210</v>
      </c>
      <c r="AK172" s="97">
        <v>0.65238095238095239</v>
      </c>
      <c r="AL172" s="95">
        <v>33216683.530000001</v>
      </c>
      <c r="AM172" s="95">
        <v>1</v>
      </c>
      <c r="AN172" s="95" t="s">
        <v>644</v>
      </c>
      <c r="AO172" s="95" t="s">
        <v>512</v>
      </c>
    </row>
    <row r="173" spans="1:41" ht="17.649999999999999" customHeight="1">
      <c r="A173" s="3" t="s">
        <v>180</v>
      </c>
      <c r="B173" s="3" t="s">
        <v>240</v>
      </c>
      <c r="C173" s="3" t="s">
        <v>241</v>
      </c>
      <c r="D173" s="4">
        <v>9</v>
      </c>
      <c r="E173" s="4">
        <v>30</v>
      </c>
      <c r="F173" s="4">
        <v>676</v>
      </c>
      <c r="G173" s="4">
        <v>715</v>
      </c>
      <c r="H173" s="4">
        <v>9</v>
      </c>
      <c r="I173" s="4">
        <v>1</v>
      </c>
      <c r="J173" s="4">
        <v>2</v>
      </c>
      <c r="K173" s="4">
        <v>1</v>
      </c>
      <c r="L173" s="4">
        <v>4</v>
      </c>
      <c r="M173" s="4">
        <v>0</v>
      </c>
      <c r="N173" s="4">
        <v>0</v>
      </c>
      <c r="O173" s="4">
        <v>0</v>
      </c>
      <c r="P173" s="4">
        <v>0</v>
      </c>
      <c r="Q173" s="91">
        <v>26</v>
      </c>
      <c r="R173" s="101">
        <v>2</v>
      </c>
      <c r="S173" s="101">
        <v>4</v>
      </c>
      <c r="T173" s="101">
        <v>1</v>
      </c>
      <c r="U173" s="101">
        <v>2</v>
      </c>
      <c r="V173" s="101">
        <v>0</v>
      </c>
      <c r="W173" s="101">
        <v>0</v>
      </c>
      <c r="X173" s="101">
        <v>2</v>
      </c>
      <c r="Y173" s="101">
        <v>11</v>
      </c>
      <c r="Z173" s="101" t="s">
        <v>552</v>
      </c>
      <c r="AA173" s="95">
        <v>1314</v>
      </c>
      <c r="AB173" s="95" t="s">
        <v>646</v>
      </c>
      <c r="AC173" s="95">
        <v>37</v>
      </c>
      <c r="AD173" s="95" t="s">
        <v>646</v>
      </c>
      <c r="AE173" s="95" t="s">
        <v>475</v>
      </c>
      <c r="AF173" s="95">
        <v>14404000.596000001</v>
      </c>
      <c r="AG173" s="96">
        <v>2.0177039656509681E-3</v>
      </c>
      <c r="AH173" s="95">
        <v>120</v>
      </c>
      <c r="AI173" s="95">
        <v>2.9982010793523886E-3</v>
      </c>
      <c r="AJ173" s="95">
        <v>191</v>
      </c>
      <c r="AK173" s="97">
        <v>0.62827225130890052</v>
      </c>
      <c r="AL173" s="95">
        <v>24082984.100000001</v>
      </c>
      <c r="AM173" s="95">
        <v>0.8</v>
      </c>
      <c r="AN173" s="95" t="s">
        <v>488</v>
      </c>
      <c r="AO173" s="95" t="s">
        <v>514</v>
      </c>
    </row>
    <row r="174" spans="1:41" ht="17.649999999999999" customHeight="1">
      <c r="A174" s="3" t="s">
        <v>180</v>
      </c>
      <c r="B174" s="3" t="s">
        <v>190</v>
      </c>
      <c r="C174" s="3" t="s">
        <v>242</v>
      </c>
      <c r="D174" s="4">
        <v>2</v>
      </c>
      <c r="E174" s="4">
        <v>7</v>
      </c>
      <c r="F174" s="4">
        <v>288</v>
      </c>
      <c r="G174" s="4">
        <v>297</v>
      </c>
      <c r="H174" s="4">
        <v>7</v>
      </c>
      <c r="I174" s="4">
        <v>0</v>
      </c>
      <c r="J174" s="4">
        <v>0</v>
      </c>
      <c r="K174" s="4">
        <v>2</v>
      </c>
      <c r="L174" s="4">
        <v>2</v>
      </c>
      <c r="M174" s="4">
        <v>0</v>
      </c>
      <c r="N174" s="4">
        <v>0</v>
      </c>
      <c r="O174" s="4">
        <v>0</v>
      </c>
      <c r="P174" s="4">
        <v>0</v>
      </c>
      <c r="Q174" s="91">
        <v>7</v>
      </c>
      <c r="R174" s="101">
        <v>0</v>
      </c>
      <c r="S174" s="101">
        <v>2</v>
      </c>
      <c r="T174" s="101">
        <v>0</v>
      </c>
      <c r="U174" s="101">
        <v>0</v>
      </c>
      <c r="V174" s="101">
        <v>0</v>
      </c>
      <c r="W174" s="101">
        <v>0</v>
      </c>
      <c r="X174" s="101">
        <v>0</v>
      </c>
      <c r="Y174" s="101">
        <v>2</v>
      </c>
      <c r="Z174" s="101" t="s">
        <v>552</v>
      </c>
      <c r="AA174" s="95">
        <v>761</v>
      </c>
      <c r="AB174" s="95" t="s">
        <v>647</v>
      </c>
      <c r="AC174" s="95">
        <v>8</v>
      </c>
      <c r="AD174" s="95" t="s">
        <v>646</v>
      </c>
      <c r="AE174" s="95">
        <v>1</v>
      </c>
      <c r="AF174" s="95">
        <v>2503557.6460000002</v>
      </c>
      <c r="AG174" s="96">
        <v>3.5069688847227557E-4</v>
      </c>
      <c r="AH174" s="95">
        <v>30</v>
      </c>
      <c r="AI174" s="95">
        <v>7.4955026983809716E-4</v>
      </c>
      <c r="AJ174" s="95">
        <v>59</v>
      </c>
      <c r="AK174" s="97">
        <v>0.50847457627118642</v>
      </c>
      <c r="AL174" s="95">
        <v>5029499</v>
      </c>
      <c r="AM174" s="95">
        <v>0.1</v>
      </c>
      <c r="AN174" s="95" t="s">
        <v>644</v>
      </c>
      <c r="AO174" s="95" t="s">
        <v>511</v>
      </c>
    </row>
    <row r="175" spans="1:41" ht="17.649999999999999" customHeight="1">
      <c r="A175" s="3" t="s">
        <v>243</v>
      </c>
      <c r="B175" s="3" t="s">
        <v>244</v>
      </c>
      <c r="C175" s="3" t="s">
        <v>245</v>
      </c>
      <c r="D175" s="4">
        <v>7</v>
      </c>
      <c r="E175" s="4">
        <v>7</v>
      </c>
      <c r="F175" s="4">
        <v>105</v>
      </c>
      <c r="G175" s="4">
        <v>119</v>
      </c>
      <c r="H175" s="4">
        <v>9</v>
      </c>
      <c r="I175" s="4">
        <v>0</v>
      </c>
      <c r="J175" s="4">
        <v>0</v>
      </c>
      <c r="K175" s="4">
        <v>0</v>
      </c>
      <c r="L175" s="4">
        <v>0</v>
      </c>
      <c r="M175" s="4">
        <v>0</v>
      </c>
      <c r="N175" s="4">
        <v>0</v>
      </c>
      <c r="O175" s="4">
        <v>0</v>
      </c>
      <c r="P175" s="4">
        <v>0</v>
      </c>
      <c r="Q175" s="91">
        <v>7</v>
      </c>
      <c r="R175" s="101">
        <v>0</v>
      </c>
      <c r="S175" s="101">
        <v>1</v>
      </c>
      <c r="T175" s="101">
        <v>0</v>
      </c>
      <c r="U175" s="101">
        <v>0</v>
      </c>
      <c r="V175" s="101">
        <v>0</v>
      </c>
      <c r="W175" s="101">
        <v>0</v>
      </c>
      <c r="X175" s="101">
        <v>1</v>
      </c>
      <c r="Y175" s="101">
        <v>2</v>
      </c>
      <c r="Z175" s="101" t="s">
        <v>552</v>
      </c>
      <c r="AA175" s="95">
        <v>410</v>
      </c>
      <c r="AB175" s="95" t="s">
        <v>647</v>
      </c>
      <c r="AC175" s="95">
        <v>1</v>
      </c>
      <c r="AD175" s="95" t="s">
        <v>646</v>
      </c>
      <c r="AE175" s="95" t="s">
        <v>475</v>
      </c>
      <c r="AF175" s="95">
        <v>931573.67999999993</v>
      </c>
      <c r="AG175" s="96">
        <v>1.3049429538027394E-4</v>
      </c>
      <c r="AH175" s="95">
        <v>20</v>
      </c>
      <c r="AI175" s="95">
        <v>4.9970017989206473E-4</v>
      </c>
      <c r="AJ175" s="95">
        <v>25</v>
      </c>
      <c r="AK175" s="97">
        <v>0.8</v>
      </c>
      <c r="AL175" s="95">
        <v>2746095</v>
      </c>
      <c r="AM175" s="95">
        <v>0.1</v>
      </c>
      <c r="AN175" s="95" t="s">
        <v>488</v>
      </c>
      <c r="AO175" s="95" t="s">
        <v>549</v>
      </c>
    </row>
    <row r="176" spans="1:41" ht="17.649999999999999" customHeight="1">
      <c r="A176" s="3" t="s">
        <v>243</v>
      </c>
      <c r="B176" s="3" t="s">
        <v>244</v>
      </c>
      <c r="C176" s="3" t="s">
        <v>246</v>
      </c>
      <c r="D176" s="4">
        <v>24</v>
      </c>
      <c r="E176" s="4">
        <v>28</v>
      </c>
      <c r="F176" s="4">
        <v>928</v>
      </c>
      <c r="G176" s="4">
        <v>980</v>
      </c>
      <c r="H176" s="4">
        <v>35</v>
      </c>
      <c r="I176" s="4">
        <v>0</v>
      </c>
      <c r="J176" s="4">
        <v>1</v>
      </c>
      <c r="K176" s="4">
        <v>0</v>
      </c>
      <c r="L176" s="4">
        <v>1</v>
      </c>
      <c r="M176" s="4">
        <v>0</v>
      </c>
      <c r="N176" s="4">
        <v>0</v>
      </c>
      <c r="O176" s="4">
        <v>0</v>
      </c>
      <c r="P176" s="4">
        <v>0</v>
      </c>
      <c r="Q176" s="91">
        <v>29</v>
      </c>
      <c r="R176" s="101">
        <v>1</v>
      </c>
      <c r="S176" s="101">
        <v>2</v>
      </c>
      <c r="T176" s="101">
        <v>0</v>
      </c>
      <c r="U176" s="101">
        <v>0</v>
      </c>
      <c r="V176" s="101">
        <v>0</v>
      </c>
      <c r="W176" s="101">
        <v>0</v>
      </c>
      <c r="X176" s="101">
        <v>0</v>
      </c>
      <c r="Y176" s="101">
        <v>3</v>
      </c>
      <c r="Z176" s="101" t="s">
        <v>552</v>
      </c>
      <c r="AA176" s="95">
        <v>1107</v>
      </c>
      <c r="AB176" s="95" t="s">
        <v>647</v>
      </c>
      <c r="AC176" s="95">
        <v>69</v>
      </c>
      <c r="AD176" s="95" t="s">
        <v>646</v>
      </c>
      <c r="AE176" s="95" t="s">
        <v>475</v>
      </c>
      <c r="AF176" s="95">
        <v>4585196.2030000007</v>
      </c>
      <c r="AG176" s="96">
        <v>6.4229159811684741E-4</v>
      </c>
      <c r="AH176" s="95">
        <v>62</v>
      </c>
      <c r="AI176" s="95">
        <v>1.5490705576654007E-3</v>
      </c>
      <c r="AJ176" s="95">
        <v>97</v>
      </c>
      <c r="AK176" s="97">
        <v>0.63917525773195871</v>
      </c>
      <c r="AL176" s="95">
        <v>10204741</v>
      </c>
      <c r="AM176" s="95">
        <v>1.2</v>
      </c>
      <c r="AN176" s="95" t="s">
        <v>644</v>
      </c>
      <c r="AO176" s="95" t="s">
        <v>549</v>
      </c>
    </row>
    <row r="177" spans="1:41" ht="17.649999999999999" customHeight="1">
      <c r="A177" s="3" t="s">
        <v>243</v>
      </c>
      <c r="B177" s="3" t="s">
        <v>247</v>
      </c>
      <c r="C177" s="3" t="s">
        <v>248</v>
      </c>
      <c r="D177" s="4">
        <v>52</v>
      </c>
      <c r="E177" s="4">
        <v>130</v>
      </c>
      <c r="F177" s="4">
        <v>2211</v>
      </c>
      <c r="G177" s="4">
        <v>2393</v>
      </c>
      <c r="H177" s="4">
        <v>39</v>
      </c>
      <c r="I177" s="4">
        <v>0</v>
      </c>
      <c r="J177" s="4">
        <v>3</v>
      </c>
      <c r="K177" s="4">
        <v>3</v>
      </c>
      <c r="L177" s="4">
        <v>6</v>
      </c>
      <c r="M177" s="4">
        <v>0</v>
      </c>
      <c r="N177" s="4">
        <v>0</v>
      </c>
      <c r="O177" s="4">
        <v>0</v>
      </c>
      <c r="P177" s="4">
        <v>0</v>
      </c>
      <c r="Q177" s="91">
        <v>43</v>
      </c>
      <c r="R177" s="101">
        <v>5</v>
      </c>
      <c r="S177" s="101">
        <v>1</v>
      </c>
      <c r="T177" s="101">
        <v>1</v>
      </c>
      <c r="U177" s="101">
        <v>0</v>
      </c>
      <c r="V177" s="101">
        <v>0</v>
      </c>
      <c r="W177" s="101">
        <v>0</v>
      </c>
      <c r="X177" s="101">
        <v>0</v>
      </c>
      <c r="Y177" s="101">
        <v>7</v>
      </c>
      <c r="Z177" s="101" t="s">
        <v>552</v>
      </c>
      <c r="AA177" s="95">
        <v>1259</v>
      </c>
      <c r="AB177" s="95" t="s">
        <v>647</v>
      </c>
      <c r="AC177" s="95">
        <v>155</v>
      </c>
      <c r="AD177" s="95" t="s">
        <v>646</v>
      </c>
      <c r="AE177" s="95" t="s">
        <v>475</v>
      </c>
      <c r="AF177" s="95">
        <v>5686788.6540000001</v>
      </c>
      <c r="AG177" s="96">
        <v>7.9660202334212195E-4</v>
      </c>
      <c r="AH177" s="95">
        <v>80</v>
      </c>
      <c r="AI177" s="95">
        <v>1.9988007195682589E-3</v>
      </c>
      <c r="AJ177" s="95">
        <v>128</v>
      </c>
      <c r="AK177" s="97">
        <v>0.625</v>
      </c>
      <c r="AL177" s="95">
        <v>21755600.420000002</v>
      </c>
      <c r="AM177" s="95">
        <v>0.5</v>
      </c>
      <c r="AN177" s="95" t="s">
        <v>488</v>
      </c>
      <c r="AO177" s="95" t="s">
        <v>515</v>
      </c>
    </row>
    <row r="178" spans="1:41" ht="17.649999999999999" customHeight="1">
      <c r="A178" s="3" t="s">
        <v>243</v>
      </c>
      <c r="B178" s="3" t="s">
        <v>249</v>
      </c>
      <c r="C178" s="3" t="s">
        <v>250</v>
      </c>
      <c r="D178" s="4">
        <v>84</v>
      </c>
      <c r="E178" s="4">
        <v>150</v>
      </c>
      <c r="F178" s="4">
        <v>2658</v>
      </c>
      <c r="G178" s="4">
        <v>2892</v>
      </c>
      <c r="H178" s="4">
        <v>63</v>
      </c>
      <c r="I178" s="4">
        <v>2</v>
      </c>
      <c r="J178" s="4">
        <v>4</v>
      </c>
      <c r="K178" s="4">
        <v>3</v>
      </c>
      <c r="L178" s="4">
        <v>9</v>
      </c>
      <c r="M178" s="4">
        <v>0</v>
      </c>
      <c r="N178" s="4">
        <v>0</v>
      </c>
      <c r="O178" s="4">
        <v>0</v>
      </c>
      <c r="P178" s="4">
        <v>0</v>
      </c>
      <c r="Q178" s="91">
        <v>124</v>
      </c>
      <c r="R178" s="101">
        <v>7</v>
      </c>
      <c r="S178" s="101">
        <v>2</v>
      </c>
      <c r="T178" s="101">
        <v>0</v>
      </c>
      <c r="U178" s="101">
        <v>1</v>
      </c>
      <c r="V178" s="101">
        <v>0</v>
      </c>
      <c r="W178" s="101">
        <v>0</v>
      </c>
      <c r="X178" s="101">
        <v>0</v>
      </c>
      <c r="Y178" s="101">
        <v>10</v>
      </c>
      <c r="Z178" s="101" t="s">
        <v>552</v>
      </c>
      <c r="AA178" s="95">
        <v>1940</v>
      </c>
      <c r="AB178" s="95" t="s">
        <v>647</v>
      </c>
      <c r="AC178" s="95">
        <v>173</v>
      </c>
      <c r="AD178" s="95" t="s">
        <v>646</v>
      </c>
      <c r="AE178" s="95">
        <v>16</v>
      </c>
      <c r="AF178" s="95">
        <v>23354403.494999997</v>
      </c>
      <c r="AG178" s="96">
        <v>3.2714711606135457E-3</v>
      </c>
      <c r="AH178" s="95">
        <v>122</v>
      </c>
      <c r="AI178" s="95">
        <v>3.048171097341595E-3</v>
      </c>
      <c r="AJ178" s="95">
        <v>199</v>
      </c>
      <c r="AK178" s="97">
        <v>0.61306532663316582</v>
      </c>
      <c r="AL178" s="95">
        <v>45680829.890000001</v>
      </c>
      <c r="AM178" s="95">
        <v>2.75</v>
      </c>
      <c r="AN178" s="95" t="s">
        <v>485</v>
      </c>
      <c r="AO178" s="95" t="s">
        <v>516</v>
      </c>
    </row>
    <row r="179" spans="1:41" ht="17.649999999999999" customHeight="1">
      <c r="A179" s="3" t="s">
        <v>243</v>
      </c>
      <c r="B179" s="3" t="s">
        <v>251</v>
      </c>
      <c r="C179" s="3" t="s">
        <v>252</v>
      </c>
      <c r="D179" s="4">
        <v>32</v>
      </c>
      <c r="E179" s="4">
        <v>57</v>
      </c>
      <c r="F179" s="4">
        <v>1518</v>
      </c>
      <c r="G179" s="4">
        <v>1607</v>
      </c>
      <c r="H179" s="4">
        <v>62</v>
      </c>
      <c r="I179" s="4">
        <v>2</v>
      </c>
      <c r="J179" s="4">
        <v>2</v>
      </c>
      <c r="K179" s="4">
        <v>6</v>
      </c>
      <c r="L179" s="4">
        <v>10</v>
      </c>
      <c r="M179" s="4">
        <v>0</v>
      </c>
      <c r="N179" s="4">
        <v>0</v>
      </c>
      <c r="O179" s="4">
        <v>0</v>
      </c>
      <c r="P179" s="4">
        <v>0</v>
      </c>
      <c r="Q179" s="91">
        <v>43</v>
      </c>
      <c r="R179" s="101">
        <v>1</v>
      </c>
      <c r="S179" s="101">
        <v>0</v>
      </c>
      <c r="T179" s="101">
        <v>7</v>
      </c>
      <c r="U179" s="101">
        <v>0</v>
      </c>
      <c r="V179" s="101">
        <v>0</v>
      </c>
      <c r="W179" s="101">
        <v>0</v>
      </c>
      <c r="X179" s="101">
        <v>0</v>
      </c>
      <c r="Y179" s="101">
        <v>8</v>
      </c>
      <c r="Z179" s="101" t="s">
        <v>552</v>
      </c>
      <c r="AA179" s="95">
        <v>1385</v>
      </c>
      <c r="AB179" s="95" t="s">
        <v>646</v>
      </c>
      <c r="AC179" s="95">
        <v>118</v>
      </c>
      <c r="AD179" s="95" t="s">
        <v>647</v>
      </c>
      <c r="AE179" s="95">
        <v>3</v>
      </c>
      <c r="AF179" s="95">
        <v>3911456.4220000003</v>
      </c>
      <c r="AG179" s="96">
        <v>5.4791452426987571E-4</v>
      </c>
      <c r="AH179" s="95">
        <v>67</v>
      </c>
      <c r="AI179" s="95">
        <v>1.673995602638417E-3</v>
      </c>
      <c r="AJ179" s="95">
        <v>103</v>
      </c>
      <c r="AK179" s="97">
        <v>0.65048543689320393</v>
      </c>
      <c r="AL179" s="95">
        <v>14284410.65</v>
      </c>
      <c r="AM179" s="95">
        <v>3.6</v>
      </c>
      <c r="AN179" s="95" t="s">
        <v>485</v>
      </c>
      <c r="AO179" s="95" t="s">
        <v>517</v>
      </c>
    </row>
    <row r="180" spans="1:41" ht="17.649999999999999" customHeight="1">
      <c r="A180" s="3" t="s">
        <v>243</v>
      </c>
      <c r="B180" s="3" t="s">
        <v>253</v>
      </c>
      <c r="C180" s="3" t="s">
        <v>254</v>
      </c>
      <c r="D180" s="4">
        <v>1</v>
      </c>
      <c r="E180" s="4">
        <v>9</v>
      </c>
      <c r="F180" s="4">
        <v>255</v>
      </c>
      <c r="G180" s="4">
        <v>265</v>
      </c>
      <c r="H180" s="4">
        <v>12</v>
      </c>
      <c r="I180" s="4">
        <v>0</v>
      </c>
      <c r="J180" s="4">
        <v>2</v>
      </c>
      <c r="K180" s="4">
        <v>2</v>
      </c>
      <c r="L180" s="4">
        <v>4</v>
      </c>
      <c r="M180" s="4">
        <v>0</v>
      </c>
      <c r="N180" s="4">
        <v>0</v>
      </c>
      <c r="O180" s="4">
        <v>0</v>
      </c>
      <c r="P180" s="4">
        <v>0</v>
      </c>
      <c r="Q180" s="91">
        <v>5</v>
      </c>
      <c r="R180" s="101">
        <v>0</v>
      </c>
      <c r="S180" s="101">
        <v>0</v>
      </c>
      <c r="T180" s="101">
        <v>0</v>
      </c>
      <c r="U180" s="101">
        <v>2</v>
      </c>
      <c r="V180" s="101">
        <v>0</v>
      </c>
      <c r="W180" s="101">
        <v>0</v>
      </c>
      <c r="X180" s="101">
        <v>0</v>
      </c>
      <c r="Y180" s="101">
        <v>2</v>
      </c>
      <c r="Z180" s="101" t="s">
        <v>552</v>
      </c>
      <c r="AA180" s="95">
        <v>923</v>
      </c>
      <c r="AB180" s="95" t="s">
        <v>647</v>
      </c>
      <c r="AC180" s="95">
        <v>26</v>
      </c>
      <c r="AD180" s="95" t="s">
        <v>646</v>
      </c>
      <c r="AE180" s="95">
        <v>1</v>
      </c>
      <c r="AF180" s="95">
        <v>5005815.05</v>
      </c>
      <c r="AG180" s="96">
        <v>7.0121163980687044E-4</v>
      </c>
      <c r="AH180" s="95">
        <v>18</v>
      </c>
      <c r="AI180" s="95">
        <v>4.4973016190285827E-4</v>
      </c>
      <c r="AJ180" s="95">
        <v>27</v>
      </c>
      <c r="AK180" s="97">
        <v>0.66666666666666663</v>
      </c>
      <c r="AL180" s="95">
        <v>5011701.1500000004</v>
      </c>
      <c r="AM180" s="95">
        <v>0.6</v>
      </c>
      <c r="AN180" s="95" t="s">
        <v>644</v>
      </c>
      <c r="AO180" s="95" t="s">
        <v>518</v>
      </c>
    </row>
    <row r="181" spans="1:41" ht="17.649999999999999" customHeight="1">
      <c r="A181" s="3" t="s">
        <v>243</v>
      </c>
      <c r="B181" s="3" t="s">
        <v>247</v>
      </c>
      <c r="C181" s="3" t="s">
        <v>255</v>
      </c>
      <c r="D181" s="4">
        <v>62</v>
      </c>
      <c r="E181" s="4">
        <v>79</v>
      </c>
      <c r="F181" s="4">
        <v>1735</v>
      </c>
      <c r="G181" s="4">
        <v>1876</v>
      </c>
      <c r="H181" s="4">
        <v>53</v>
      </c>
      <c r="I181" s="4">
        <v>0</v>
      </c>
      <c r="J181" s="4">
        <v>0</v>
      </c>
      <c r="K181" s="4">
        <v>2</v>
      </c>
      <c r="L181" s="4">
        <v>2</v>
      </c>
      <c r="M181" s="4">
        <v>1</v>
      </c>
      <c r="N181" s="4">
        <v>1</v>
      </c>
      <c r="O181" s="4">
        <v>0</v>
      </c>
      <c r="P181" s="4">
        <v>0</v>
      </c>
      <c r="Q181" s="91">
        <v>96</v>
      </c>
      <c r="R181" s="101">
        <v>5</v>
      </c>
      <c r="S181" s="101">
        <v>5</v>
      </c>
      <c r="T181" s="101">
        <v>1</v>
      </c>
      <c r="U181" s="101">
        <v>0</v>
      </c>
      <c r="V181" s="101">
        <v>0</v>
      </c>
      <c r="W181" s="101">
        <v>0</v>
      </c>
      <c r="X181" s="101">
        <v>0</v>
      </c>
      <c r="Y181" s="101">
        <v>11</v>
      </c>
      <c r="Z181" s="101" t="s">
        <v>553</v>
      </c>
      <c r="AA181" s="95">
        <v>1579</v>
      </c>
      <c r="AB181" s="95" t="s">
        <v>647</v>
      </c>
      <c r="AC181" s="95">
        <v>150</v>
      </c>
      <c r="AD181" s="95" t="s">
        <v>647</v>
      </c>
      <c r="AE181" s="95" t="s">
        <v>475</v>
      </c>
      <c r="AF181" s="95">
        <v>34294636.857999995</v>
      </c>
      <c r="AG181" s="96">
        <v>4.8039726413342644E-3</v>
      </c>
      <c r="AH181" s="95">
        <v>110</v>
      </c>
      <c r="AI181" s="95">
        <v>2.748350989406356E-3</v>
      </c>
      <c r="AJ181" s="95">
        <v>170</v>
      </c>
      <c r="AK181" s="97">
        <v>0.6470588235294118</v>
      </c>
      <c r="AL181" s="95">
        <v>48039904.899999999</v>
      </c>
      <c r="AM181" s="95">
        <v>0.6</v>
      </c>
      <c r="AN181" s="95" t="s">
        <v>644</v>
      </c>
      <c r="AO181" s="95">
        <v>1</v>
      </c>
    </row>
    <row r="182" spans="1:41" ht="17.649999999999999" customHeight="1">
      <c r="A182" s="3" t="s">
        <v>243</v>
      </c>
      <c r="B182" s="3" t="s">
        <v>256</v>
      </c>
      <c r="C182" s="3" t="s">
        <v>257</v>
      </c>
      <c r="D182" s="4">
        <v>39</v>
      </c>
      <c r="E182" s="4">
        <v>102</v>
      </c>
      <c r="F182" s="4">
        <v>2191</v>
      </c>
      <c r="G182" s="4">
        <v>2332</v>
      </c>
      <c r="H182" s="4">
        <v>36</v>
      </c>
      <c r="I182" s="4">
        <v>0</v>
      </c>
      <c r="J182" s="4">
        <v>1</v>
      </c>
      <c r="K182" s="4">
        <v>4</v>
      </c>
      <c r="L182" s="4">
        <v>5</v>
      </c>
      <c r="M182" s="4">
        <v>0</v>
      </c>
      <c r="N182" s="4">
        <v>0</v>
      </c>
      <c r="O182" s="4">
        <v>1</v>
      </c>
      <c r="P182" s="4">
        <v>0</v>
      </c>
      <c r="Q182" s="91">
        <v>60</v>
      </c>
      <c r="R182" s="101">
        <v>2</v>
      </c>
      <c r="S182" s="101">
        <v>4</v>
      </c>
      <c r="T182" s="101">
        <v>3</v>
      </c>
      <c r="U182" s="101">
        <v>0</v>
      </c>
      <c r="V182" s="101">
        <v>0</v>
      </c>
      <c r="W182" s="101">
        <v>0</v>
      </c>
      <c r="X182" s="101">
        <v>2</v>
      </c>
      <c r="Y182" s="101">
        <v>11</v>
      </c>
      <c r="Z182" s="101" t="s">
        <v>553</v>
      </c>
      <c r="AA182" s="95">
        <v>1687</v>
      </c>
      <c r="AB182" s="95" t="s">
        <v>647</v>
      </c>
      <c r="AC182" s="95">
        <v>214</v>
      </c>
      <c r="AD182" s="95" t="s">
        <v>647</v>
      </c>
      <c r="AE182" s="95">
        <v>5</v>
      </c>
      <c r="AF182" s="95">
        <v>7602510.0000000009</v>
      </c>
      <c r="AG182" s="96">
        <v>1.0649551472638069E-3</v>
      </c>
      <c r="AH182" s="95">
        <v>61</v>
      </c>
      <c r="AI182" s="95">
        <v>1.5240855486707975E-3</v>
      </c>
      <c r="AJ182" s="95">
        <v>114</v>
      </c>
      <c r="AK182" s="97">
        <v>0.53508771929824561</v>
      </c>
      <c r="AL182" s="95">
        <v>12956991.199999999</v>
      </c>
      <c r="AM182" s="95">
        <v>2.9</v>
      </c>
      <c r="AN182" s="95" t="s">
        <v>485</v>
      </c>
      <c r="AO182" s="95" t="s">
        <v>520</v>
      </c>
    </row>
    <row r="183" spans="1:41" ht="17.649999999999999" customHeight="1">
      <c r="A183" s="3" t="s">
        <v>243</v>
      </c>
      <c r="B183" s="3" t="s">
        <v>244</v>
      </c>
      <c r="C183" s="3" t="s">
        <v>258</v>
      </c>
      <c r="D183" s="4">
        <v>82</v>
      </c>
      <c r="E183" s="4">
        <v>122</v>
      </c>
      <c r="F183" s="4">
        <v>3117</v>
      </c>
      <c r="G183" s="4">
        <v>3321</v>
      </c>
      <c r="H183" s="4">
        <v>202</v>
      </c>
      <c r="I183" s="4">
        <v>2</v>
      </c>
      <c r="J183" s="4">
        <v>6</v>
      </c>
      <c r="K183" s="4">
        <v>8</v>
      </c>
      <c r="L183" s="4">
        <v>16</v>
      </c>
      <c r="M183" s="4">
        <v>0</v>
      </c>
      <c r="N183" s="4">
        <v>0</v>
      </c>
      <c r="O183" s="4">
        <v>0</v>
      </c>
      <c r="P183" s="4">
        <v>2</v>
      </c>
      <c r="Q183" s="91">
        <v>85</v>
      </c>
      <c r="R183" s="101">
        <v>2</v>
      </c>
      <c r="S183" s="101">
        <v>2</v>
      </c>
      <c r="T183" s="101">
        <v>3</v>
      </c>
      <c r="U183" s="101">
        <v>1</v>
      </c>
      <c r="V183" s="101">
        <v>0</v>
      </c>
      <c r="W183" s="101">
        <v>0</v>
      </c>
      <c r="X183" s="101">
        <v>1</v>
      </c>
      <c r="Y183" s="101">
        <v>9</v>
      </c>
      <c r="Z183" s="101" t="s">
        <v>552</v>
      </c>
      <c r="AA183" s="95">
        <v>1391</v>
      </c>
      <c r="AB183" s="95" t="s">
        <v>646</v>
      </c>
      <c r="AC183" s="95">
        <v>152</v>
      </c>
      <c r="AD183" s="95" t="s">
        <v>646</v>
      </c>
      <c r="AE183" s="95">
        <v>10</v>
      </c>
      <c r="AF183" s="95">
        <v>30071068.093000002</v>
      </c>
      <c r="AG183" s="96">
        <v>4.2123376028917791E-3</v>
      </c>
      <c r="AH183" s="95">
        <v>118</v>
      </c>
      <c r="AI183" s="95">
        <v>2.9482310613631823E-3</v>
      </c>
      <c r="AJ183" s="95">
        <v>186</v>
      </c>
      <c r="AK183" s="97">
        <v>0.63440860215053763</v>
      </c>
      <c r="AL183" s="95">
        <v>52530304.060000002</v>
      </c>
      <c r="AM183" s="95">
        <v>2.5</v>
      </c>
      <c r="AN183" s="95" t="s">
        <v>644</v>
      </c>
      <c r="AO183" s="95">
        <v>2</v>
      </c>
    </row>
    <row r="184" spans="1:41" ht="17.649999999999999" customHeight="1">
      <c r="A184" s="3" t="s">
        <v>243</v>
      </c>
      <c r="B184" s="3" t="s">
        <v>249</v>
      </c>
      <c r="C184" s="3" t="s">
        <v>259</v>
      </c>
      <c r="D184" s="4">
        <v>12</v>
      </c>
      <c r="E184" s="4">
        <v>31</v>
      </c>
      <c r="F184" s="4">
        <v>943</v>
      </c>
      <c r="G184" s="4">
        <v>986</v>
      </c>
      <c r="H184" s="4">
        <v>17</v>
      </c>
      <c r="I184" s="4">
        <v>0</v>
      </c>
      <c r="J184" s="4">
        <v>2</v>
      </c>
      <c r="K184" s="4">
        <v>3</v>
      </c>
      <c r="L184" s="4">
        <v>5</v>
      </c>
      <c r="M184" s="4">
        <v>0</v>
      </c>
      <c r="N184" s="4">
        <v>0</v>
      </c>
      <c r="O184" s="4">
        <v>0</v>
      </c>
      <c r="P184" s="4">
        <v>0</v>
      </c>
      <c r="Q184" s="91">
        <v>19</v>
      </c>
      <c r="R184" s="101">
        <v>2</v>
      </c>
      <c r="S184" s="101">
        <v>0</v>
      </c>
      <c r="T184" s="101">
        <v>0</v>
      </c>
      <c r="U184" s="101">
        <v>0</v>
      </c>
      <c r="V184" s="101">
        <v>0</v>
      </c>
      <c r="W184" s="101">
        <v>0</v>
      </c>
      <c r="X184" s="101">
        <v>0</v>
      </c>
      <c r="Y184" s="101">
        <v>2</v>
      </c>
      <c r="Z184" s="101" t="s">
        <v>553</v>
      </c>
      <c r="AA184" s="95">
        <v>1558</v>
      </c>
      <c r="AB184" s="95" t="s">
        <v>646</v>
      </c>
      <c r="AC184" s="95">
        <v>81</v>
      </c>
      <c r="AD184" s="95" t="s">
        <v>647</v>
      </c>
      <c r="AE184" s="95" t="s">
        <v>475</v>
      </c>
      <c r="AF184" s="95">
        <v>2147258.2588</v>
      </c>
      <c r="AG184" s="96">
        <v>3.0078667903281673E-4</v>
      </c>
      <c r="AH184" s="95">
        <v>49</v>
      </c>
      <c r="AI184" s="95">
        <v>1.2242654407355587E-3</v>
      </c>
      <c r="AJ184" s="95">
        <v>77</v>
      </c>
      <c r="AK184" s="97">
        <v>0.63636363636363635</v>
      </c>
      <c r="AL184" s="95">
        <v>8470237.75</v>
      </c>
      <c r="AM184" s="95">
        <v>0.8</v>
      </c>
      <c r="AN184" s="95" t="s">
        <v>644</v>
      </c>
      <c r="AO184" s="95" t="s">
        <v>516</v>
      </c>
    </row>
    <row r="185" spans="1:41" ht="17.649999999999999" customHeight="1">
      <c r="A185" s="3" t="s">
        <v>243</v>
      </c>
      <c r="B185" s="3" t="s">
        <v>260</v>
      </c>
      <c r="C185" s="3" t="s">
        <v>261</v>
      </c>
      <c r="D185" s="4">
        <v>13</v>
      </c>
      <c r="E185" s="4">
        <v>33</v>
      </c>
      <c r="F185" s="4">
        <v>408</v>
      </c>
      <c r="G185" s="4">
        <v>454</v>
      </c>
      <c r="H185" s="4">
        <v>15</v>
      </c>
      <c r="I185" s="4">
        <v>0</v>
      </c>
      <c r="J185" s="4">
        <v>0</v>
      </c>
      <c r="K185" s="4">
        <v>3</v>
      </c>
      <c r="L185" s="4">
        <v>3</v>
      </c>
      <c r="M185" s="4">
        <v>0</v>
      </c>
      <c r="N185" s="4">
        <v>0</v>
      </c>
      <c r="O185" s="4">
        <v>0</v>
      </c>
      <c r="P185" s="4">
        <v>2</v>
      </c>
      <c r="Q185" s="91">
        <v>30</v>
      </c>
      <c r="R185" s="101">
        <v>5</v>
      </c>
      <c r="S185" s="101">
        <v>5</v>
      </c>
      <c r="T185" s="101">
        <v>0</v>
      </c>
      <c r="U185" s="101">
        <v>0</v>
      </c>
      <c r="V185" s="101">
        <v>0</v>
      </c>
      <c r="W185" s="101">
        <v>0</v>
      </c>
      <c r="X185" s="101">
        <v>6</v>
      </c>
      <c r="Y185" s="101">
        <v>16</v>
      </c>
      <c r="Z185" s="101" t="s">
        <v>552</v>
      </c>
      <c r="AA185" s="95">
        <v>984</v>
      </c>
      <c r="AB185" s="95" t="s">
        <v>646</v>
      </c>
      <c r="AC185" s="95">
        <v>38</v>
      </c>
      <c r="AD185" s="95" t="s">
        <v>647</v>
      </c>
      <c r="AE185" s="95">
        <v>5</v>
      </c>
      <c r="AF185" s="95">
        <v>66969035.090000004</v>
      </c>
      <c r="AG185" s="96">
        <v>9.3809832050712194E-3</v>
      </c>
      <c r="AH185" s="95">
        <v>86</v>
      </c>
      <c r="AI185" s="95">
        <v>2.1487107735358784E-3</v>
      </c>
      <c r="AJ185" s="95">
        <v>135</v>
      </c>
      <c r="AK185" s="97">
        <v>0.63703703703703707</v>
      </c>
      <c r="AL185" s="95">
        <v>123116702.25</v>
      </c>
      <c r="AM185" s="95">
        <v>1</v>
      </c>
      <c r="AN185" s="95" t="s">
        <v>644</v>
      </c>
      <c r="AO185" s="95" t="s">
        <v>522</v>
      </c>
    </row>
    <row r="186" spans="1:41" ht="17.649999999999999" customHeight="1">
      <c r="A186" s="3" t="s">
        <v>243</v>
      </c>
      <c r="B186" s="3" t="s">
        <v>262</v>
      </c>
      <c r="C186" s="3" t="s">
        <v>263</v>
      </c>
      <c r="D186" s="4">
        <v>13</v>
      </c>
      <c r="E186" s="4">
        <v>19</v>
      </c>
      <c r="F186" s="4">
        <v>288</v>
      </c>
      <c r="G186" s="4">
        <v>320</v>
      </c>
      <c r="H186" s="4">
        <v>40</v>
      </c>
      <c r="I186" s="4">
        <v>0</v>
      </c>
      <c r="J186" s="4">
        <v>2</v>
      </c>
      <c r="K186" s="4">
        <v>1</v>
      </c>
      <c r="L186" s="4">
        <v>3</v>
      </c>
      <c r="M186" s="4">
        <v>0</v>
      </c>
      <c r="N186" s="4">
        <v>0</v>
      </c>
      <c r="O186" s="4">
        <v>0</v>
      </c>
      <c r="P186" s="4">
        <v>0</v>
      </c>
      <c r="Q186" s="91">
        <v>20</v>
      </c>
      <c r="R186" s="101">
        <v>12</v>
      </c>
      <c r="S186" s="101">
        <v>4</v>
      </c>
      <c r="T186" s="101">
        <v>0</v>
      </c>
      <c r="U186" s="101">
        <v>0</v>
      </c>
      <c r="V186" s="101">
        <v>0</v>
      </c>
      <c r="W186" s="101">
        <v>0</v>
      </c>
      <c r="X186" s="101">
        <v>0</v>
      </c>
      <c r="Y186" s="101">
        <v>16</v>
      </c>
      <c r="Z186" s="101" t="s">
        <v>552</v>
      </c>
      <c r="AA186" s="95">
        <v>1085</v>
      </c>
      <c r="AB186" s="95" t="s">
        <v>646</v>
      </c>
      <c r="AC186" s="95">
        <v>23</v>
      </c>
      <c r="AD186" s="95" t="s">
        <v>646</v>
      </c>
      <c r="AE186" s="95">
        <v>12</v>
      </c>
      <c r="AF186" s="95">
        <v>25735843.558000002</v>
      </c>
      <c r="AG186" s="96">
        <v>3.6050618895954343E-3</v>
      </c>
      <c r="AH186" s="95">
        <v>94</v>
      </c>
      <c r="AI186" s="95">
        <v>2.3485908454927043E-3</v>
      </c>
      <c r="AJ186" s="95">
        <v>133</v>
      </c>
      <c r="AK186" s="97">
        <v>0.70676691729323304</v>
      </c>
      <c r="AL186" s="95">
        <v>34628971.730000004</v>
      </c>
      <c r="AM186" s="95">
        <v>0.6</v>
      </c>
      <c r="AN186" s="95" t="s">
        <v>644</v>
      </c>
      <c r="AO186" s="95">
        <v>1</v>
      </c>
    </row>
    <row r="187" spans="1:41" ht="17.649999999999999" customHeight="1">
      <c r="A187" s="3" t="s">
        <v>243</v>
      </c>
      <c r="B187" s="3" t="s">
        <v>244</v>
      </c>
      <c r="C187" s="3" t="s">
        <v>264</v>
      </c>
      <c r="D187" s="4">
        <v>3</v>
      </c>
      <c r="E187" s="4">
        <v>12</v>
      </c>
      <c r="F187" s="4">
        <v>89</v>
      </c>
      <c r="G187" s="4">
        <v>104</v>
      </c>
      <c r="H187" s="4">
        <v>4</v>
      </c>
      <c r="I187" s="4">
        <v>0</v>
      </c>
      <c r="J187" s="4">
        <v>0</v>
      </c>
      <c r="K187" s="4">
        <v>0</v>
      </c>
      <c r="L187" s="4">
        <v>0</v>
      </c>
      <c r="M187" s="4">
        <v>0</v>
      </c>
      <c r="N187" s="4">
        <v>0</v>
      </c>
      <c r="O187" s="4">
        <v>0</v>
      </c>
      <c r="P187" s="4">
        <v>0</v>
      </c>
      <c r="Q187" s="91">
        <v>11</v>
      </c>
      <c r="R187" s="101">
        <v>2</v>
      </c>
      <c r="S187" s="101">
        <v>2</v>
      </c>
      <c r="T187" s="101">
        <v>0</v>
      </c>
      <c r="U187" s="101">
        <v>0</v>
      </c>
      <c r="V187" s="101">
        <v>0</v>
      </c>
      <c r="W187" s="101">
        <v>0</v>
      </c>
      <c r="X187" s="101">
        <v>1</v>
      </c>
      <c r="Y187" s="101">
        <v>5</v>
      </c>
      <c r="Z187" s="101" t="s">
        <v>553</v>
      </c>
      <c r="AA187" s="95">
        <v>565</v>
      </c>
      <c r="AB187" s="95" t="s">
        <v>647</v>
      </c>
      <c r="AC187" s="95">
        <v>11</v>
      </c>
      <c r="AD187" s="95" t="s">
        <v>647</v>
      </c>
      <c r="AE187" s="95" t="s">
        <v>475</v>
      </c>
      <c r="AF187" s="95">
        <v>6274805.1880000001</v>
      </c>
      <c r="AG187" s="96">
        <v>8.7897103496585192E-4</v>
      </c>
      <c r="AH187" s="95">
        <v>17</v>
      </c>
      <c r="AI187" s="95">
        <v>4.2474515290825504E-4</v>
      </c>
      <c r="AJ187" s="95">
        <v>25</v>
      </c>
      <c r="AK187" s="97">
        <v>0.68</v>
      </c>
      <c r="AL187" s="95">
        <v>8988698</v>
      </c>
      <c r="AM187" s="95">
        <v>0.5</v>
      </c>
      <c r="AN187" s="95" t="s">
        <v>644</v>
      </c>
      <c r="AO187" s="95" t="s">
        <v>521</v>
      </c>
    </row>
    <row r="188" spans="1:41" ht="17.649999999999999" customHeight="1">
      <c r="A188" s="3" t="s">
        <v>243</v>
      </c>
      <c r="B188" s="3" t="s">
        <v>247</v>
      </c>
      <c r="C188" s="3" t="s">
        <v>265</v>
      </c>
      <c r="D188" s="4">
        <v>7</v>
      </c>
      <c r="E188" s="4">
        <v>10</v>
      </c>
      <c r="F188" s="4">
        <v>166</v>
      </c>
      <c r="G188" s="4">
        <v>183</v>
      </c>
      <c r="H188" s="4">
        <v>12</v>
      </c>
      <c r="I188" s="4">
        <v>0</v>
      </c>
      <c r="J188" s="4">
        <v>0</v>
      </c>
      <c r="K188" s="4">
        <v>0</v>
      </c>
      <c r="L188" s="4">
        <v>0</v>
      </c>
      <c r="M188" s="4">
        <v>0</v>
      </c>
      <c r="N188" s="4">
        <v>0</v>
      </c>
      <c r="O188" s="4">
        <v>0</v>
      </c>
      <c r="P188" s="4">
        <v>0</v>
      </c>
      <c r="Q188" s="91">
        <v>6</v>
      </c>
      <c r="R188" s="101">
        <v>0</v>
      </c>
      <c r="S188" s="101">
        <v>0</v>
      </c>
      <c r="T188" s="101">
        <v>0</v>
      </c>
      <c r="U188" s="101">
        <v>0</v>
      </c>
      <c r="V188" s="101">
        <v>0</v>
      </c>
      <c r="W188" s="101">
        <v>0</v>
      </c>
      <c r="X188" s="101">
        <v>0</v>
      </c>
      <c r="Y188" s="101">
        <v>0</v>
      </c>
      <c r="Z188" s="101" t="s">
        <v>552</v>
      </c>
      <c r="AA188" s="95">
        <v>676</v>
      </c>
      <c r="AB188" s="95" t="s">
        <v>647</v>
      </c>
      <c r="AC188" s="95">
        <v>18</v>
      </c>
      <c r="AD188" s="95" t="s">
        <v>646</v>
      </c>
      <c r="AE188" s="95" t="s">
        <v>475</v>
      </c>
      <c r="AF188" s="95">
        <v>1702047.2250000001</v>
      </c>
      <c r="AG188" s="96">
        <v>2.3842177822190681E-4</v>
      </c>
      <c r="AH188" s="95">
        <v>29</v>
      </c>
      <c r="AI188" s="95">
        <v>7.2456526084349387E-4</v>
      </c>
      <c r="AJ188" s="95">
        <v>44</v>
      </c>
      <c r="AK188" s="97">
        <v>0.65909090909090906</v>
      </c>
      <c r="AL188" s="95">
        <v>9701177</v>
      </c>
      <c r="AM188" s="95">
        <v>0.1</v>
      </c>
      <c r="AN188" s="95" t="s">
        <v>488</v>
      </c>
      <c r="AO188" s="95" t="s">
        <v>515</v>
      </c>
    </row>
    <row r="189" spans="1:41" ht="17.649999999999999" customHeight="1">
      <c r="A189" s="3" t="s">
        <v>243</v>
      </c>
      <c r="B189" s="3" t="s">
        <v>247</v>
      </c>
      <c r="C189" s="3" t="s">
        <v>266</v>
      </c>
      <c r="D189" s="4">
        <v>38</v>
      </c>
      <c r="E189" s="4">
        <v>109</v>
      </c>
      <c r="F189" s="4">
        <v>1783</v>
      </c>
      <c r="G189" s="4">
        <v>1930</v>
      </c>
      <c r="H189" s="4">
        <v>48</v>
      </c>
      <c r="I189" s="4">
        <v>0</v>
      </c>
      <c r="J189" s="4">
        <v>2</v>
      </c>
      <c r="K189" s="4">
        <v>4</v>
      </c>
      <c r="L189" s="4">
        <v>6</v>
      </c>
      <c r="M189" s="4">
        <v>0</v>
      </c>
      <c r="N189" s="4">
        <v>0</v>
      </c>
      <c r="O189" s="4">
        <v>0</v>
      </c>
      <c r="P189" s="4">
        <v>5</v>
      </c>
      <c r="Q189" s="91">
        <v>57</v>
      </c>
      <c r="R189" s="101">
        <v>0</v>
      </c>
      <c r="S189" s="101">
        <v>1</v>
      </c>
      <c r="T189" s="101">
        <v>3</v>
      </c>
      <c r="U189" s="101">
        <v>0</v>
      </c>
      <c r="V189" s="101">
        <v>0</v>
      </c>
      <c r="W189" s="101">
        <v>0</v>
      </c>
      <c r="X189" s="101">
        <v>0</v>
      </c>
      <c r="Y189" s="101">
        <v>4</v>
      </c>
      <c r="Z189" s="101" t="s">
        <v>552</v>
      </c>
      <c r="AA189" s="95">
        <v>901</v>
      </c>
      <c r="AB189" s="95" t="s">
        <v>647</v>
      </c>
      <c r="AC189" s="95">
        <v>96</v>
      </c>
      <c r="AD189" s="95" t="s">
        <v>647</v>
      </c>
      <c r="AE189" s="95">
        <v>1</v>
      </c>
      <c r="AF189" s="95">
        <v>10187292.677999999</v>
      </c>
      <c r="AG189" s="96">
        <v>1.4270299906371697E-3</v>
      </c>
      <c r="AH189" s="95">
        <v>78</v>
      </c>
      <c r="AI189" s="95">
        <v>1.9488307015790526E-3</v>
      </c>
      <c r="AJ189" s="95">
        <v>146</v>
      </c>
      <c r="AK189" s="97">
        <v>0.53424657534246578</v>
      </c>
      <c r="AL189" s="95">
        <v>39072694.630000003</v>
      </c>
      <c r="AM189" s="95">
        <v>2.2000000000000002</v>
      </c>
      <c r="AN189" s="95" t="s">
        <v>485</v>
      </c>
      <c r="AO189" s="95" t="s">
        <v>515</v>
      </c>
    </row>
    <row r="190" spans="1:41" ht="17.649999999999999" customHeight="1">
      <c r="A190" s="3" t="s">
        <v>243</v>
      </c>
      <c r="B190" s="3" t="s">
        <v>251</v>
      </c>
      <c r="C190" s="3" t="s">
        <v>267</v>
      </c>
      <c r="D190" s="4">
        <v>15</v>
      </c>
      <c r="E190" s="4">
        <v>67</v>
      </c>
      <c r="F190" s="4">
        <v>1263</v>
      </c>
      <c r="G190" s="4">
        <v>1345</v>
      </c>
      <c r="H190" s="4">
        <v>76</v>
      </c>
      <c r="I190" s="4">
        <v>0</v>
      </c>
      <c r="J190" s="4">
        <v>2</v>
      </c>
      <c r="K190" s="4">
        <v>2</v>
      </c>
      <c r="L190" s="4">
        <v>4</v>
      </c>
      <c r="M190" s="4">
        <v>0</v>
      </c>
      <c r="N190" s="4">
        <v>0</v>
      </c>
      <c r="O190" s="4">
        <v>0</v>
      </c>
      <c r="P190" s="4">
        <v>0</v>
      </c>
      <c r="Q190" s="91">
        <v>43</v>
      </c>
      <c r="R190" s="101">
        <v>4</v>
      </c>
      <c r="S190" s="101">
        <v>2</v>
      </c>
      <c r="T190" s="101">
        <v>3</v>
      </c>
      <c r="U190" s="101">
        <v>0</v>
      </c>
      <c r="V190" s="101">
        <v>0</v>
      </c>
      <c r="W190" s="101">
        <v>0</v>
      </c>
      <c r="X190" s="101">
        <v>3</v>
      </c>
      <c r="Y190" s="101">
        <v>12</v>
      </c>
      <c r="Z190" s="101" t="s">
        <v>553</v>
      </c>
      <c r="AA190" s="95">
        <v>963</v>
      </c>
      <c r="AB190" s="95" t="s">
        <v>646</v>
      </c>
      <c r="AC190" s="95">
        <v>47</v>
      </c>
      <c r="AD190" s="95" t="s">
        <v>647</v>
      </c>
      <c r="AE190" s="95">
        <v>1</v>
      </c>
      <c r="AF190" s="95">
        <v>7817094.7549999999</v>
      </c>
      <c r="AG190" s="96">
        <v>1.0950140540408571E-3</v>
      </c>
      <c r="AH190" s="95">
        <v>81</v>
      </c>
      <c r="AI190" s="95">
        <v>2.0237857285628621E-3</v>
      </c>
      <c r="AJ190" s="95">
        <v>130</v>
      </c>
      <c r="AK190" s="97">
        <v>0.62307692307692308</v>
      </c>
      <c r="AL190" s="95">
        <v>13085114.369999999</v>
      </c>
      <c r="AM190" s="95">
        <v>1.6</v>
      </c>
      <c r="AN190" s="95" t="s">
        <v>644</v>
      </c>
      <c r="AO190" s="95" t="s">
        <v>517</v>
      </c>
    </row>
    <row r="191" spans="1:41" ht="17.649999999999999" customHeight="1">
      <c r="A191" s="3" t="s">
        <v>243</v>
      </c>
      <c r="B191" s="3" t="s">
        <v>268</v>
      </c>
      <c r="C191" s="3" t="s">
        <v>269</v>
      </c>
      <c r="D191" s="4">
        <v>3</v>
      </c>
      <c r="E191" s="4">
        <v>11</v>
      </c>
      <c r="F191" s="4">
        <v>115</v>
      </c>
      <c r="G191" s="4">
        <v>129</v>
      </c>
      <c r="H191" s="4">
        <v>38</v>
      </c>
      <c r="I191" s="4">
        <v>0</v>
      </c>
      <c r="J191" s="4">
        <v>0</v>
      </c>
      <c r="K191" s="4">
        <v>1</v>
      </c>
      <c r="L191" s="4">
        <v>1</v>
      </c>
      <c r="M191" s="4">
        <v>0</v>
      </c>
      <c r="N191" s="4">
        <v>0</v>
      </c>
      <c r="O191" s="4">
        <v>0</v>
      </c>
      <c r="P191" s="4">
        <v>0</v>
      </c>
      <c r="Q191" s="91">
        <v>12</v>
      </c>
      <c r="R191" s="101">
        <v>0</v>
      </c>
      <c r="S191" s="101">
        <v>2</v>
      </c>
      <c r="T191" s="101">
        <v>1</v>
      </c>
      <c r="U191" s="101">
        <v>0</v>
      </c>
      <c r="V191" s="101">
        <v>0</v>
      </c>
      <c r="W191" s="101">
        <v>0</v>
      </c>
      <c r="X191" s="101">
        <v>0</v>
      </c>
      <c r="Y191" s="101">
        <v>3</v>
      </c>
      <c r="Z191" s="101" t="s">
        <v>553</v>
      </c>
      <c r="AA191" s="95">
        <v>531</v>
      </c>
      <c r="AB191" s="95" t="s">
        <v>646</v>
      </c>
      <c r="AC191" s="95">
        <v>17</v>
      </c>
      <c r="AD191" s="95" t="s">
        <v>646</v>
      </c>
      <c r="AE191" s="95" t="s">
        <v>475</v>
      </c>
      <c r="AF191" s="95">
        <v>4592930.91</v>
      </c>
      <c r="AG191" s="96">
        <v>6.433750713424304E-4</v>
      </c>
      <c r="AH191" s="95">
        <v>47</v>
      </c>
      <c r="AI191" s="95">
        <v>1.1742954227463521E-3</v>
      </c>
      <c r="AJ191" s="95">
        <v>79</v>
      </c>
      <c r="AK191" s="97">
        <v>0.59493670886075944</v>
      </c>
      <c r="AL191" s="95">
        <v>12196559</v>
      </c>
      <c r="AM191" s="95">
        <v>1</v>
      </c>
      <c r="AN191" s="95" t="s">
        <v>644</v>
      </c>
      <c r="AO191" s="95" t="s">
        <v>519</v>
      </c>
    </row>
    <row r="192" spans="1:41" ht="17.649999999999999" customHeight="1">
      <c r="A192" s="3" t="s">
        <v>243</v>
      </c>
      <c r="B192" s="3" t="s">
        <v>251</v>
      </c>
      <c r="C192" s="3" t="s">
        <v>270</v>
      </c>
      <c r="D192" s="4">
        <v>0</v>
      </c>
      <c r="E192" s="4">
        <v>9</v>
      </c>
      <c r="F192" s="4">
        <v>173</v>
      </c>
      <c r="G192" s="4">
        <v>182</v>
      </c>
      <c r="H192" s="4">
        <v>9</v>
      </c>
      <c r="I192" s="4">
        <v>0</v>
      </c>
      <c r="J192" s="4">
        <v>0</v>
      </c>
      <c r="K192" s="4">
        <v>1</v>
      </c>
      <c r="L192" s="4">
        <v>1</v>
      </c>
      <c r="M192" s="4">
        <v>0</v>
      </c>
      <c r="N192" s="4">
        <v>0</v>
      </c>
      <c r="O192" s="4">
        <v>0</v>
      </c>
      <c r="P192" s="4">
        <v>0</v>
      </c>
      <c r="Q192" s="91">
        <v>8</v>
      </c>
      <c r="R192" s="101">
        <v>4</v>
      </c>
      <c r="S192" s="101">
        <v>0</v>
      </c>
      <c r="T192" s="101">
        <v>0</v>
      </c>
      <c r="U192" s="101">
        <v>0</v>
      </c>
      <c r="V192" s="101">
        <v>0</v>
      </c>
      <c r="W192" s="101">
        <v>0</v>
      </c>
      <c r="X192" s="101">
        <v>0</v>
      </c>
      <c r="Y192" s="101">
        <v>4</v>
      </c>
      <c r="Z192" s="101" t="s">
        <v>552</v>
      </c>
      <c r="AA192" s="95">
        <v>890</v>
      </c>
      <c r="AB192" s="95" t="s">
        <v>647</v>
      </c>
      <c r="AC192" s="95">
        <v>24</v>
      </c>
      <c r="AD192" s="95" t="s">
        <v>647</v>
      </c>
      <c r="AE192" s="95" t="s">
        <v>475</v>
      </c>
      <c r="AF192" s="95">
        <v>3361261.89</v>
      </c>
      <c r="AG192" s="96">
        <v>4.7084359653024749E-4</v>
      </c>
      <c r="AH192" s="95">
        <v>51</v>
      </c>
      <c r="AI192" s="95">
        <v>1.2742354587247651E-3</v>
      </c>
      <c r="AJ192" s="95">
        <v>66</v>
      </c>
      <c r="AK192" s="97">
        <v>0.77272727272727271</v>
      </c>
      <c r="AL192" s="95">
        <v>6486746</v>
      </c>
      <c r="AM192" s="95">
        <v>0.6</v>
      </c>
      <c r="AN192" s="95" t="s">
        <v>644</v>
      </c>
      <c r="AO192" s="95" t="s">
        <v>517</v>
      </c>
    </row>
    <row r="193" spans="1:41" ht="17.649999999999999" customHeight="1">
      <c r="A193" s="3" t="s">
        <v>243</v>
      </c>
      <c r="B193" s="3" t="s">
        <v>271</v>
      </c>
      <c r="C193" s="3" t="s">
        <v>272</v>
      </c>
      <c r="D193" s="4">
        <v>8</v>
      </c>
      <c r="E193" s="4">
        <v>23</v>
      </c>
      <c r="F193" s="4">
        <v>478</v>
      </c>
      <c r="G193" s="4">
        <v>509</v>
      </c>
      <c r="H193" s="4">
        <v>6</v>
      </c>
      <c r="I193" s="4">
        <v>2</v>
      </c>
      <c r="J193" s="4">
        <v>0</v>
      </c>
      <c r="K193" s="4">
        <v>1</v>
      </c>
      <c r="L193" s="4">
        <v>3</v>
      </c>
      <c r="M193" s="4">
        <v>0</v>
      </c>
      <c r="N193" s="4">
        <v>0</v>
      </c>
      <c r="O193" s="4">
        <v>0</v>
      </c>
      <c r="P193" s="4">
        <v>0</v>
      </c>
      <c r="Q193" s="91">
        <v>25</v>
      </c>
      <c r="R193" s="101">
        <v>0</v>
      </c>
      <c r="S193" s="101">
        <v>0</v>
      </c>
      <c r="T193" s="101">
        <v>0</v>
      </c>
      <c r="U193" s="101">
        <v>0</v>
      </c>
      <c r="V193" s="101">
        <v>0</v>
      </c>
      <c r="W193" s="101">
        <v>0</v>
      </c>
      <c r="X193" s="101">
        <v>0</v>
      </c>
      <c r="Y193" s="101">
        <v>0</v>
      </c>
      <c r="Z193" s="101" t="s">
        <v>552</v>
      </c>
      <c r="AA193" s="95">
        <v>2305</v>
      </c>
      <c r="AB193" s="95" t="s">
        <v>647</v>
      </c>
      <c r="AC193" s="95">
        <v>47</v>
      </c>
      <c r="AD193" s="95" t="s">
        <v>647</v>
      </c>
      <c r="AE193" s="95">
        <v>3</v>
      </c>
      <c r="AF193" s="95">
        <v>11287470.001</v>
      </c>
      <c r="AG193" s="96">
        <v>1.581142185561184E-3</v>
      </c>
      <c r="AH193" s="95">
        <v>33</v>
      </c>
      <c r="AI193" s="95">
        <v>8.245052968219069E-4</v>
      </c>
      <c r="AJ193" s="95">
        <v>53</v>
      </c>
      <c r="AK193" s="97">
        <v>0.62264150943396224</v>
      </c>
      <c r="AL193" s="95">
        <v>26641056</v>
      </c>
      <c r="AM193" s="95">
        <v>1.4</v>
      </c>
      <c r="AN193" s="95" t="s">
        <v>488</v>
      </c>
      <c r="AO193" s="95" t="s">
        <v>521</v>
      </c>
    </row>
    <row r="194" spans="1:41" ht="17.649999999999999" customHeight="1">
      <c r="A194" s="3" t="s">
        <v>243</v>
      </c>
      <c r="B194" s="3" t="s">
        <v>271</v>
      </c>
      <c r="C194" s="3" t="s">
        <v>273</v>
      </c>
      <c r="D194" s="4">
        <v>0</v>
      </c>
      <c r="E194" s="4">
        <v>17</v>
      </c>
      <c r="F194" s="4">
        <v>305</v>
      </c>
      <c r="G194" s="4">
        <v>322</v>
      </c>
      <c r="H194" s="4">
        <v>2</v>
      </c>
      <c r="I194" s="4">
        <v>0</v>
      </c>
      <c r="J194" s="4">
        <v>0</v>
      </c>
      <c r="K194" s="4">
        <v>1</v>
      </c>
      <c r="L194" s="4">
        <v>1</v>
      </c>
      <c r="M194" s="4">
        <v>0</v>
      </c>
      <c r="N194" s="4">
        <v>0</v>
      </c>
      <c r="O194" s="4">
        <v>0</v>
      </c>
      <c r="P194" s="4">
        <v>0</v>
      </c>
      <c r="Q194" s="91">
        <v>21</v>
      </c>
      <c r="R194" s="101">
        <v>3</v>
      </c>
      <c r="S194" s="101">
        <v>0</v>
      </c>
      <c r="T194" s="101">
        <v>0</v>
      </c>
      <c r="U194" s="101">
        <v>0</v>
      </c>
      <c r="V194" s="101">
        <v>0</v>
      </c>
      <c r="W194" s="101">
        <v>0</v>
      </c>
      <c r="X194" s="101">
        <v>1</v>
      </c>
      <c r="Y194" s="101">
        <v>4</v>
      </c>
      <c r="Z194" s="101" t="s">
        <v>552</v>
      </c>
      <c r="AA194" s="95">
        <v>847</v>
      </c>
      <c r="AB194" s="95" t="s">
        <v>647</v>
      </c>
      <c r="AC194" s="95">
        <v>25</v>
      </c>
      <c r="AD194" s="95" t="s">
        <v>646</v>
      </c>
      <c r="AE194" s="95" t="s">
        <v>475</v>
      </c>
      <c r="AF194" s="95">
        <v>87493.6</v>
      </c>
      <c r="AG194" s="96">
        <v>1.2256052234412136E-5</v>
      </c>
      <c r="AH194" s="95">
        <v>10</v>
      </c>
      <c r="AI194" s="95">
        <v>2.4985008994603237E-4</v>
      </c>
      <c r="AJ194" s="95">
        <v>18</v>
      </c>
      <c r="AK194" s="97">
        <v>0.55555555555555558</v>
      </c>
      <c r="AL194" s="95">
        <v>1345725</v>
      </c>
      <c r="AM194" s="95">
        <v>0.5</v>
      </c>
      <c r="AN194" s="95" t="s">
        <v>644</v>
      </c>
      <c r="AO194" s="95" t="s">
        <v>521</v>
      </c>
    </row>
    <row r="195" spans="1:41" ht="17.649999999999999" customHeight="1">
      <c r="A195" s="3" t="s">
        <v>243</v>
      </c>
      <c r="B195" s="3" t="s">
        <v>251</v>
      </c>
      <c r="C195" s="3" t="s">
        <v>274</v>
      </c>
      <c r="D195" s="4">
        <v>4</v>
      </c>
      <c r="E195" s="4">
        <v>20</v>
      </c>
      <c r="F195" s="4">
        <v>408</v>
      </c>
      <c r="G195" s="4">
        <v>432</v>
      </c>
      <c r="H195" s="4">
        <v>5</v>
      </c>
      <c r="I195" s="4">
        <v>0</v>
      </c>
      <c r="J195" s="4">
        <v>0</v>
      </c>
      <c r="K195" s="4">
        <v>0</v>
      </c>
      <c r="L195" s="4">
        <v>0</v>
      </c>
      <c r="M195" s="4">
        <v>0</v>
      </c>
      <c r="N195" s="4">
        <v>0</v>
      </c>
      <c r="O195" s="4">
        <v>0</v>
      </c>
      <c r="P195" s="4">
        <v>1</v>
      </c>
      <c r="Q195" s="91">
        <v>13</v>
      </c>
      <c r="R195" s="101">
        <v>0</v>
      </c>
      <c r="S195" s="101">
        <v>0</v>
      </c>
      <c r="T195" s="101">
        <v>0</v>
      </c>
      <c r="U195" s="101">
        <v>0</v>
      </c>
      <c r="V195" s="101">
        <v>0</v>
      </c>
      <c r="W195" s="101">
        <v>0</v>
      </c>
      <c r="X195" s="101">
        <v>3</v>
      </c>
      <c r="Y195" s="101">
        <v>3</v>
      </c>
      <c r="Z195" s="101" t="s">
        <v>552</v>
      </c>
      <c r="AA195" s="95">
        <v>1021</v>
      </c>
      <c r="AB195" s="95" t="s">
        <v>647</v>
      </c>
      <c r="AC195" s="95">
        <v>46</v>
      </c>
      <c r="AD195" s="95" t="s">
        <v>647</v>
      </c>
      <c r="AE195" s="95" t="s">
        <v>475</v>
      </c>
      <c r="AF195" s="95">
        <v>2725132</v>
      </c>
      <c r="AG195" s="96">
        <v>3.8173489418275177E-4</v>
      </c>
      <c r="AH195" s="95">
        <v>28</v>
      </c>
      <c r="AI195" s="95">
        <v>6.9958025184889069E-4</v>
      </c>
      <c r="AJ195" s="95">
        <v>51</v>
      </c>
      <c r="AK195" s="97">
        <v>0.5490196078431373</v>
      </c>
      <c r="AL195" s="95">
        <v>7012702.4400000004</v>
      </c>
      <c r="AM195" s="95">
        <v>1</v>
      </c>
      <c r="AN195" s="95" t="s">
        <v>644</v>
      </c>
      <c r="AO195" s="95" t="s">
        <v>517</v>
      </c>
    </row>
    <row r="196" spans="1:41" ht="17.649999999999999" customHeight="1">
      <c r="A196" s="3" t="s">
        <v>243</v>
      </c>
      <c r="B196" s="3" t="s">
        <v>251</v>
      </c>
      <c r="C196" s="3" t="s">
        <v>275</v>
      </c>
      <c r="D196" s="4">
        <v>3</v>
      </c>
      <c r="E196" s="4">
        <v>13</v>
      </c>
      <c r="F196" s="4">
        <v>170</v>
      </c>
      <c r="G196" s="4">
        <v>186</v>
      </c>
      <c r="H196" s="4">
        <v>13</v>
      </c>
      <c r="I196" s="4">
        <v>0</v>
      </c>
      <c r="J196" s="4">
        <v>0</v>
      </c>
      <c r="K196" s="4">
        <v>1</v>
      </c>
      <c r="L196" s="4">
        <v>1</v>
      </c>
      <c r="M196" s="4">
        <v>0</v>
      </c>
      <c r="N196" s="4">
        <v>0</v>
      </c>
      <c r="O196" s="4">
        <v>0</v>
      </c>
      <c r="P196" s="4">
        <v>0</v>
      </c>
      <c r="Q196" s="91">
        <v>16</v>
      </c>
      <c r="R196" s="101">
        <v>2</v>
      </c>
      <c r="S196" s="101">
        <v>0</v>
      </c>
      <c r="T196" s="101">
        <v>0</v>
      </c>
      <c r="U196" s="101">
        <v>0</v>
      </c>
      <c r="V196" s="101">
        <v>0</v>
      </c>
      <c r="W196" s="101">
        <v>0</v>
      </c>
      <c r="X196" s="101">
        <v>0</v>
      </c>
      <c r="Y196" s="101">
        <v>2</v>
      </c>
      <c r="Z196" s="101" t="s">
        <v>552</v>
      </c>
      <c r="AA196" s="95">
        <v>403</v>
      </c>
      <c r="AB196" s="95" t="s">
        <v>647</v>
      </c>
      <c r="AC196" s="95">
        <v>31</v>
      </c>
      <c r="AD196" s="95" t="s">
        <v>647</v>
      </c>
      <c r="AE196" s="95">
        <v>2</v>
      </c>
      <c r="AF196" s="95">
        <v>9463941.4100000001</v>
      </c>
      <c r="AG196" s="96">
        <v>1.3257033687535549E-3</v>
      </c>
      <c r="AH196" s="95">
        <v>34</v>
      </c>
      <c r="AI196" s="95">
        <v>8.4949030581651008E-4</v>
      </c>
      <c r="AJ196" s="95">
        <v>57</v>
      </c>
      <c r="AK196" s="97">
        <v>0.59649122807017541</v>
      </c>
      <c r="AL196" s="95">
        <v>14418100</v>
      </c>
      <c r="AM196" s="95">
        <v>1.1000000000000001</v>
      </c>
      <c r="AN196" s="95" t="s">
        <v>644</v>
      </c>
      <c r="AO196" s="95" t="s">
        <v>517</v>
      </c>
    </row>
    <row r="197" spans="1:41" ht="17.649999999999999" customHeight="1">
      <c r="A197" s="3" t="s">
        <v>243</v>
      </c>
      <c r="B197" s="3" t="s">
        <v>247</v>
      </c>
      <c r="C197" s="3" t="s">
        <v>276</v>
      </c>
      <c r="D197" s="4">
        <v>10</v>
      </c>
      <c r="E197" s="4">
        <v>21</v>
      </c>
      <c r="F197" s="4">
        <v>274</v>
      </c>
      <c r="G197" s="4">
        <v>305</v>
      </c>
      <c r="H197" s="4">
        <v>8</v>
      </c>
      <c r="I197" s="4">
        <v>0</v>
      </c>
      <c r="J197" s="4">
        <v>2</v>
      </c>
      <c r="K197" s="4">
        <v>0</v>
      </c>
      <c r="L197" s="4">
        <v>2</v>
      </c>
      <c r="M197" s="4">
        <v>0</v>
      </c>
      <c r="N197" s="4">
        <v>0</v>
      </c>
      <c r="O197" s="4">
        <v>0</v>
      </c>
      <c r="P197" s="4">
        <v>0</v>
      </c>
      <c r="Q197" s="91">
        <v>23</v>
      </c>
      <c r="R197" s="101">
        <v>4</v>
      </c>
      <c r="S197" s="101">
        <v>0</v>
      </c>
      <c r="T197" s="101">
        <v>0</v>
      </c>
      <c r="U197" s="101">
        <v>0</v>
      </c>
      <c r="V197" s="101">
        <v>0</v>
      </c>
      <c r="W197" s="101">
        <v>0</v>
      </c>
      <c r="X197" s="101">
        <v>0</v>
      </c>
      <c r="Y197" s="101">
        <v>4</v>
      </c>
      <c r="Z197" s="101" t="s">
        <v>552</v>
      </c>
      <c r="AA197" s="95">
        <v>751</v>
      </c>
      <c r="AB197" s="95" t="s">
        <v>646</v>
      </c>
      <c r="AC197" s="95">
        <v>26</v>
      </c>
      <c r="AD197" s="95" t="s">
        <v>646</v>
      </c>
      <c r="AE197" s="95" t="s">
        <v>475</v>
      </c>
      <c r="AF197" s="95">
        <v>8679121.5130000003</v>
      </c>
      <c r="AG197" s="96">
        <v>1.2157662573278284E-3</v>
      </c>
      <c r="AH197" s="95">
        <v>41</v>
      </c>
      <c r="AI197" s="95">
        <v>1.0243853687787329E-3</v>
      </c>
      <c r="AJ197" s="95">
        <v>72</v>
      </c>
      <c r="AK197" s="97">
        <v>0.56944444444444442</v>
      </c>
      <c r="AL197" s="95">
        <v>14744906.5</v>
      </c>
      <c r="AM197" s="95">
        <v>0.4</v>
      </c>
      <c r="AN197" s="95" t="s">
        <v>485</v>
      </c>
      <c r="AO197" s="95" t="s">
        <v>515</v>
      </c>
    </row>
    <row r="198" spans="1:41" ht="17.649999999999999" customHeight="1">
      <c r="A198" s="3" t="s">
        <v>243</v>
      </c>
      <c r="B198" s="3" t="s">
        <v>271</v>
      </c>
      <c r="C198" s="3" t="s">
        <v>277</v>
      </c>
      <c r="D198" s="4">
        <v>30</v>
      </c>
      <c r="E198" s="4">
        <v>41</v>
      </c>
      <c r="F198" s="4">
        <v>1006</v>
      </c>
      <c r="G198" s="4">
        <v>1077</v>
      </c>
      <c r="H198" s="4">
        <v>32</v>
      </c>
      <c r="I198" s="4">
        <v>1</v>
      </c>
      <c r="J198" s="4">
        <v>2</v>
      </c>
      <c r="K198" s="4">
        <v>5</v>
      </c>
      <c r="L198" s="4">
        <v>8</v>
      </c>
      <c r="M198" s="4">
        <v>0</v>
      </c>
      <c r="N198" s="4">
        <v>0</v>
      </c>
      <c r="O198" s="4">
        <v>0</v>
      </c>
      <c r="P198" s="4">
        <v>0</v>
      </c>
      <c r="Q198" s="91">
        <v>39</v>
      </c>
      <c r="R198" s="101">
        <v>1</v>
      </c>
      <c r="S198" s="101">
        <v>1</v>
      </c>
      <c r="T198" s="101">
        <v>0</v>
      </c>
      <c r="U198" s="101">
        <v>0</v>
      </c>
      <c r="V198" s="101">
        <v>0</v>
      </c>
      <c r="W198" s="101">
        <v>0</v>
      </c>
      <c r="X198" s="101">
        <v>0</v>
      </c>
      <c r="Y198" s="101">
        <v>2</v>
      </c>
      <c r="Z198" s="101" t="s">
        <v>552</v>
      </c>
      <c r="AA198" s="95">
        <v>1946</v>
      </c>
      <c r="AB198" s="95" t="s">
        <v>647</v>
      </c>
      <c r="AC198" s="95">
        <v>111</v>
      </c>
      <c r="AD198" s="95" t="s">
        <v>647</v>
      </c>
      <c r="AE198" s="95">
        <v>1</v>
      </c>
      <c r="AF198" s="95">
        <v>20746543.897999998</v>
      </c>
      <c r="AG198" s="96">
        <v>2.9061637159450786E-3</v>
      </c>
      <c r="AH198" s="95">
        <v>63</v>
      </c>
      <c r="AI198" s="95">
        <v>1.5740555666600041E-3</v>
      </c>
      <c r="AJ198" s="95">
        <v>96</v>
      </c>
      <c r="AK198" s="97">
        <v>0.65625</v>
      </c>
      <c r="AL198" s="95">
        <v>35104975.689999998</v>
      </c>
      <c r="AM198" s="95">
        <v>1.3</v>
      </c>
      <c r="AN198" s="95" t="s">
        <v>644</v>
      </c>
      <c r="AO198" s="95" t="s">
        <v>521</v>
      </c>
    </row>
    <row r="199" spans="1:41" ht="17.649999999999999" customHeight="1">
      <c r="A199" s="3" t="s">
        <v>243</v>
      </c>
      <c r="B199" s="3" t="s">
        <v>251</v>
      </c>
      <c r="C199" s="3" t="s">
        <v>278</v>
      </c>
      <c r="D199" s="4">
        <v>13</v>
      </c>
      <c r="E199" s="4">
        <v>42</v>
      </c>
      <c r="F199" s="4">
        <v>850</v>
      </c>
      <c r="G199" s="4">
        <v>905</v>
      </c>
      <c r="H199" s="4">
        <v>9</v>
      </c>
      <c r="I199" s="4">
        <v>0</v>
      </c>
      <c r="J199" s="4">
        <v>3</v>
      </c>
      <c r="K199" s="4">
        <v>5</v>
      </c>
      <c r="L199" s="4">
        <v>8</v>
      </c>
      <c r="M199" s="4">
        <v>0</v>
      </c>
      <c r="N199" s="4">
        <v>0</v>
      </c>
      <c r="O199" s="4">
        <v>0</v>
      </c>
      <c r="P199" s="4">
        <v>0</v>
      </c>
      <c r="Q199" s="91">
        <v>33</v>
      </c>
      <c r="R199" s="101">
        <v>1</v>
      </c>
      <c r="S199" s="101">
        <v>3</v>
      </c>
      <c r="T199" s="101">
        <v>0</v>
      </c>
      <c r="U199" s="101">
        <v>1</v>
      </c>
      <c r="V199" s="101">
        <v>0</v>
      </c>
      <c r="W199" s="101">
        <v>0</v>
      </c>
      <c r="X199" s="101">
        <v>1</v>
      </c>
      <c r="Y199" s="101">
        <v>6</v>
      </c>
      <c r="Z199" s="101" t="s">
        <v>552</v>
      </c>
      <c r="AA199" s="95">
        <v>1000</v>
      </c>
      <c r="AB199" s="95" t="s">
        <v>646</v>
      </c>
      <c r="AC199" s="95">
        <v>69</v>
      </c>
      <c r="AD199" s="95" t="s">
        <v>646</v>
      </c>
      <c r="AE199" s="95">
        <v>8</v>
      </c>
      <c r="AF199" s="95">
        <v>1412896.5</v>
      </c>
      <c r="AG199" s="96">
        <v>1.9791771404786278E-4</v>
      </c>
      <c r="AH199" s="95">
        <v>18</v>
      </c>
      <c r="AI199" s="95">
        <v>4.4973016190285827E-4</v>
      </c>
      <c r="AJ199" s="95">
        <v>34</v>
      </c>
      <c r="AK199" s="97">
        <v>0.52941176470588236</v>
      </c>
      <c r="AL199" s="95">
        <v>2321250</v>
      </c>
      <c r="AM199" s="95">
        <v>0.3</v>
      </c>
      <c r="AN199" s="95" t="s">
        <v>644</v>
      </c>
      <c r="AO199" s="95" t="s">
        <v>517</v>
      </c>
    </row>
    <row r="200" spans="1:41" ht="17.649999999999999" customHeight="1">
      <c r="A200" s="3" t="s">
        <v>243</v>
      </c>
      <c r="B200" s="3" t="s">
        <v>268</v>
      </c>
      <c r="C200" s="3" t="s">
        <v>279</v>
      </c>
      <c r="D200" s="4">
        <v>1</v>
      </c>
      <c r="E200" s="4">
        <v>23</v>
      </c>
      <c r="F200" s="4">
        <v>543</v>
      </c>
      <c r="G200" s="4">
        <v>567</v>
      </c>
      <c r="H200" s="4">
        <v>6</v>
      </c>
      <c r="I200" s="4">
        <v>0</v>
      </c>
      <c r="J200" s="4">
        <v>1</v>
      </c>
      <c r="K200" s="4">
        <v>1</v>
      </c>
      <c r="L200" s="4">
        <v>2</v>
      </c>
      <c r="M200" s="4">
        <v>0</v>
      </c>
      <c r="N200" s="4">
        <v>0</v>
      </c>
      <c r="O200" s="4">
        <v>0</v>
      </c>
      <c r="P200" s="4">
        <v>1</v>
      </c>
      <c r="Q200" s="91">
        <v>18</v>
      </c>
      <c r="R200" s="101">
        <v>1</v>
      </c>
      <c r="S200" s="101">
        <v>0</v>
      </c>
      <c r="T200" s="101">
        <v>0</v>
      </c>
      <c r="U200" s="101">
        <v>2</v>
      </c>
      <c r="V200" s="101">
        <v>0</v>
      </c>
      <c r="W200" s="101">
        <v>0</v>
      </c>
      <c r="X200" s="101">
        <v>0</v>
      </c>
      <c r="Y200" s="101">
        <v>3</v>
      </c>
      <c r="Z200" s="101" t="s">
        <v>552</v>
      </c>
      <c r="AA200" s="95">
        <v>555</v>
      </c>
      <c r="AB200" s="95" t="s">
        <v>646</v>
      </c>
      <c r="AC200" s="95">
        <v>73</v>
      </c>
      <c r="AD200" s="95" t="s">
        <v>647</v>
      </c>
      <c r="AE200" s="95" t="s">
        <v>475</v>
      </c>
      <c r="AF200" s="95">
        <v>21765237</v>
      </c>
      <c r="AG200" s="96">
        <v>3.0488616489247177E-3</v>
      </c>
      <c r="AH200" s="95">
        <v>45</v>
      </c>
      <c r="AI200" s="95">
        <v>1.1243254047571458E-3</v>
      </c>
      <c r="AJ200" s="95">
        <v>78</v>
      </c>
      <c r="AK200" s="97">
        <v>0.57692307692307687</v>
      </c>
      <c r="AL200" s="95">
        <v>35008973</v>
      </c>
      <c r="AM200" s="95">
        <v>1.3</v>
      </c>
      <c r="AN200" s="95" t="s">
        <v>488</v>
      </c>
      <c r="AO200" s="95" t="s">
        <v>519</v>
      </c>
    </row>
    <row r="201" spans="1:41" ht="17.649999999999999" customHeight="1">
      <c r="A201" s="3" t="s">
        <v>243</v>
      </c>
      <c r="B201" s="3" t="s">
        <v>251</v>
      </c>
      <c r="C201" s="3" t="s">
        <v>280</v>
      </c>
      <c r="D201" s="4">
        <v>2</v>
      </c>
      <c r="E201" s="4">
        <v>5</v>
      </c>
      <c r="F201" s="4">
        <v>236</v>
      </c>
      <c r="G201" s="4">
        <v>243</v>
      </c>
      <c r="H201" s="4">
        <v>7</v>
      </c>
      <c r="I201" s="4">
        <v>0</v>
      </c>
      <c r="J201" s="4">
        <v>1</v>
      </c>
      <c r="K201" s="4">
        <v>0</v>
      </c>
      <c r="L201" s="4">
        <v>1</v>
      </c>
      <c r="M201" s="4">
        <v>0</v>
      </c>
      <c r="N201" s="4">
        <v>0</v>
      </c>
      <c r="O201" s="4">
        <v>0</v>
      </c>
      <c r="P201" s="4">
        <v>0</v>
      </c>
      <c r="Q201" s="91">
        <v>14</v>
      </c>
      <c r="R201" s="101">
        <v>5</v>
      </c>
      <c r="S201" s="101">
        <v>3</v>
      </c>
      <c r="T201" s="101">
        <v>0</v>
      </c>
      <c r="U201" s="101">
        <v>0</v>
      </c>
      <c r="V201" s="101">
        <v>0</v>
      </c>
      <c r="W201" s="101">
        <v>0</v>
      </c>
      <c r="X201" s="101">
        <v>0</v>
      </c>
      <c r="Y201" s="101">
        <v>8</v>
      </c>
      <c r="Z201" s="101" t="s">
        <v>553</v>
      </c>
      <c r="AA201" s="95">
        <v>725</v>
      </c>
      <c r="AB201" s="95" t="s">
        <v>646</v>
      </c>
      <c r="AC201" s="95">
        <v>17</v>
      </c>
      <c r="AD201" s="95" t="s">
        <v>647</v>
      </c>
      <c r="AE201" s="95" t="s">
        <v>475</v>
      </c>
      <c r="AF201" s="95">
        <v>6063453.7390000001</v>
      </c>
      <c r="AG201" s="96">
        <v>8.4936504779921699E-4</v>
      </c>
      <c r="AH201" s="95">
        <v>38</v>
      </c>
      <c r="AI201" s="95">
        <v>9.4943034179492301E-4</v>
      </c>
      <c r="AJ201" s="95">
        <v>59</v>
      </c>
      <c r="AK201" s="97">
        <v>0.64406779661016944</v>
      </c>
      <c r="AL201" s="95">
        <v>10291644</v>
      </c>
      <c r="AM201" s="95">
        <v>0.4</v>
      </c>
      <c r="AN201" s="95" t="s">
        <v>644</v>
      </c>
      <c r="AO201" s="95" t="s">
        <v>517</v>
      </c>
    </row>
    <row r="202" spans="1:41" ht="17.649999999999999" customHeight="1">
      <c r="A202" s="3" t="s">
        <v>243</v>
      </c>
      <c r="B202" s="3" t="s">
        <v>244</v>
      </c>
      <c r="C202" s="3" t="s">
        <v>281</v>
      </c>
      <c r="D202" s="4">
        <v>38</v>
      </c>
      <c r="E202" s="4">
        <v>64</v>
      </c>
      <c r="F202" s="4">
        <v>1651</v>
      </c>
      <c r="G202" s="4">
        <v>1753</v>
      </c>
      <c r="H202" s="4">
        <v>70</v>
      </c>
      <c r="I202" s="4">
        <v>1</v>
      </c>
      <c r="J202" s="4">
        <v>2</v>
      </c>
      <c r="K202" s="4">
        <v>3</v>
      </c>
      <c r="L202" s="4">
        <v>6</v>
      </c>
      <c r="M202" s="4">
        <v>0</v>
      </c>
      <c r="N202" s="4">
        <v>0</v>
      </c>
      <c r="O202" s="4">
        <v>0</v>
      </c>
      <c r="P202" s="4">
        <v>0</v>
      </c>
      <c r="Q202" s="91">
        <v>37</v>
      </c>
      <c r="R202" s="101">
        <v>0</v>
      </c>
      <c r="S202" s="101">
        <v>1</v>
      </c>
      <c r="T202" s="101">
        <v>0</v>
      </c>
      <c r="U202" s="101">
        <v>0</v>
      </c>
      <c r="V202" s="101">
        <v>0</v>
      </c>
      <c r="W202" s="101">
        <v>0</v>
      </c>
      <c r="X202" s="101">
        <v>1</v>
      </c>
      <c r="Y202" s="101">
        <v>2</v>
      </c>
      <c r="Z202" s="101" t="s">
        <v>552</v>
      </c>
      <c r="AA202" s="95">
        <v>1638</v>
      </c>
      <c r="AB202" s="95" t="s">
        <v>647</v>
      </c>
      <c r="AC202" s="95">
        <v>118</v>
      </c>
      <c r="AD202" s="95" t="s">
        <v>646</v>
      </c>
      <c r="AE202" s="95">
        <v>1</v>
      </c>
      <c r="AF202" s="95">
        <v>5161986.5979999993</v>
      </c>
      <c r="AG202" s="96">
        <v>7.2308805876570843E-4</v>
      </c>
      <c r="AH202" s="95">
        <v>85</v>
      </c>
      <c r="AI202" s="95">
        <v>2.1237257645412753E-3</v>
      </c>
      <c r="AJ202" s="95">
        <v>117</v>
      </c>
      <c r="AK202" s="97">
        <v>0.72649572649572647</v>
      </c>
      <c r="AL202" s="95">
        <v>6972480</v>
      </c>
      <c r="AM202" s="95">
        <v>1</v>
      </c>
      <c r="AN202" s="95" t="s">
        <v>488</v>
      </c>
      <c r="AO202" s="95" t="s">
        <v>509</v>
      </c>
    </row>
    <row r="203" spans="1:41" ht="17.649999999999999" customHeight="1">
      <c r="A203" s="3" t="s">
        <v>243</v>
      </c>
      <c r="B203" s="3" t="s">
        <v>282</v>
      </c>
      <c r="C203" s="3" t="s">
        <v>282</v>
      </c>
      <c r="D203" s="4">
        <v>29</v>
      </c>
      <c r="E203" s="4">
        <v>68</v>
      </c>
      <c r="F203" s="4">
        <v>1841</v>
      </c>
      <c r="G203" s="4">
        <v>1938</v>
      </c>
      <c r="H203" s="4">
        <v>122</v>
      </c>
      <c r="I203" s="4">
        <v>0</v>
      </c>
      <c r="J203" s="4">
        <v>1</v>
      </c>
      <c r="K203" s="4">
        <v>8</v>
      </c>
      <c r="L203" s="4">
        <v>9</v>
      </c>
      <c r="M203" s="4">
        <v>0</v>
      </c>
      <c r="N203" s="4">
        <v>0</v>
      </c>
      <c r="O203" s="4">
        <v>0</v>
      </c>
      <c r="P203" s="4">
        <v>3</v>
      </c>
      <c r="Q203" s="91">
        <v>36</v>
      </c>
      <c r="R203" s="101">
        <v>1</v>
      </c>
      <c r="S203" s="101">
        <v>3</v>
      </c>
      <c r="T203" s="101">
        <v>2</v>
      </c>
      <c r="U203" s="101">
        <v>0</v>
      </c>
      <c r="V203" s="101">
        <v>0</v>
      </c>
      <c r="W203" s="101">
        <v>0</v>
      </c>
      <c r="X203" s="101">
        <v>1</v>
      </c>
      <c r="Y203" s="101">
        <v>7</v>
      </c>
      <c r="Z203" s="101" t="s">
        <v>552</v>
      </c>
      <c r="AA203" s="95">
        <v>1287</v>
      </c>
      <c r="AB203" s="95" t="s">
        <v>646</v>
      </c>
      <c r="AC203" s="95">
        <v>86</v>
      </c>
      <c r="AD203" s="95" t="s">
        <v>646</v>
      </c>
      <c r="AE203" s="95">
        <v>8</v>
      </c>
      <c r="AF203" s="95">
        <v>20749729.98</v>
      </c>
      <c r="AG203" s="96">
        <v>2.906610020445238E-3</v>
      </c>
      <c r="AH203" s="95">
        <v>159</v>
      </c>
      <c r="AI203" s="95">
        <v>3.9726164301419151E-3</v>
      </c>
      <c r="AJ203" s="95">
        <v>239</v>
      </c>
      <c r="AK203" s="97">
        <v>0.66527196652719667</v>
      </c>
      <c r="AL203" s="95">
        <v>31312015.16</v>
      </c>
      <c r="AM203" s="95">
        <v>2</v>
      </c>
      <c r="AN203" s="95" t="s">
        <v>488</v>
      </c>
      <c r="AO203" s="95">
        <v>2.8</v>
      </c>
    </row>
    <row r="204" spans="1:41" ht="17.649999999999999" customHeight="1">
      <c r="A204" s="3" t="s">
        <v>243</v>
      </c>
      <c r="B204" s="3" t="s">
        <v>268</v>
      </c>
      <c r="C204" s="3" t="s">
        <v>283</v>
      </c>
      <c r="D204" s="4">
        <v>30</v>
      </c>
      <c r="E204" s="4">
        <v>60</v>
      </c>
      <c r="F204" s="4">
        <v>1173</v>
      </c>
      <c r="G204" s="4">
        <v>1263</v>
      </c>
      <c r="H204" s="4">
        <v>115</v>
      </c>
      <c r="I204" s="4">
        <v>0</v>
      </c>
      <c r="J204" s="4">
        <v>2</v>
      </c>
      <c r="K204" s="4">
        <v>2</v>
      </c>
      <c r="L204" s="4">
        <v>4</v>
      </c>
      <c r="M204" s="4">
        <v>0</v>
      </c>
      <c r="N204" s="4">
        <v>0</v>
      </c>
      <c r="O204" s="4">
        <v>1</v>
      </c>
      <c r="P204" s="4">
        <v>0</v>
      </c>
      <c r="Q204" s="91">
        <v>35</v>
      </c>
      <c r="R204" s="101">
        <v>7</v>
      </c>
      <c r="S204" s="101">
        <v>12</v>
      </c>
      <c r="T204" s="101">
        <v>2</v>
      </c>
      <c r="U204" s="101">
        <v>2</v>
      </c>
      <c r="V204" s="101">
        <v>0</v>
      </c>
      <c r="W204" s="101">
        <v>0</v>
      </c>
      <c r="X204" s="101">
        <v>5</v>
      </c>
      <c r="Y204" s="101">
        <v>28</v>
      </c>
      <c r="Z204" s="101" t="s">
        <v>553</v>
      </c>
      <c r="AA204" s="95">
        <v>678</v>
      </c>
      <c r="AB204" s="95" t="s">
        <v>647</v>
      </c>
      <c r="AC204" s="95">
        <v>63</v>
      </c>
      <c r="AD204" s="95" t="s">
        <v>647</v>
      </c>
      <c r="AE204" s="95">
        <v>1</v>
      </c>
      <c r="AF204" s="95">
        <v>12599079.751000002</v>
      </c>
      <c r="AG204" s="96">
        <v>1.7648717110026364E-3</v>
      </c>
      <c r="AH204" s="95">
        <v>100</v>
      </c>
      <c r="AI204" s="95">
        <v>2.4985008994603238E-3</v>
      </c>
      <c r="AJ204" s="95">
        <v>167</v>
      </c>
      <c r="AK204" s="97">
        <v>0.59880239520958078</v>
      </c>
      <c r="AL204" s="95">
        <v>30400749.469999999</v>
      </c>
      <c r="AM204" s="95">
        <v>2</v>
      </c>
      <c r="AN204" s="95" t="s">
        <v>485</v>
      </c>
      <c r="AO204" s="95" t="s">
        <v>519</v>
      </c>
    </row>
    <row r="205" spans="1:41" ht="17.649999999999999" customHeight="1">
      <c r="A205" s="3" t="s">
        <v>243</v>
      </c>
      <c r="B205" s="3" t="s">
        <v>247</v>
      </c>
      <c r="C205" s="3" t="s">
        <v>284</v>
      </c>
      <c r="D205" s="4">
        <v>43</v>
      </c>
      <c r="E205" s="4">
        <v>104</v>
      </c>
      <c r="F205" s="4">
        <v>1875</v>
      </c>
      <c r="G205" s="4">
        <v>2022</v>
      </c>
      <c r="H205" s="4">
        <v>25</v>
      </c>
      <c r="I205" s="4">
        <v>0</v>
      </c>
      <c r="J205" s="4">
        <v>2</v>
      </c>
      <c r="K205" s="4">
        <v>3</v>
      </c>
      <c r="L205" s="4">
        <v>5</v>
      </c>
      <c r="M205" s="4">
        <v>0</v>
      </c>
      <c r="N205" s="4">
        <v>0</v>
      </c>
      <c r="O205" s="4">
        <v>0</v>
      </c>
      <c r="P205" s="4">
        <v>0</v>
      </c>
      <c r="Q205" s="91">
        <v>41</v>
      </c>
      <c r="R205" s="101">
        <v>1</v>
      </c>
      <c r="S205" s="101">
        <v>2</v>
      </c>
      <c r="T205" s="101">
        <v>0</v>
      </c>
      <c r="U205" s="101">
        <v>0</v>
      </c>
      <c r="V205" s="101">
        <v>0</v>
      </c>
      <c r="W205" s="101">
        <v>0</v>
      </c>
      <c r="X205" s="101">
        <v>0</v>
      </c>
      <c r="Y205" s="101">
        <v>3</v>
      </c>
      <c r="Z205" s="101" t="s">
        <v>552</v>
      </c>
      <c r="AA205" s="95">
        <v>1563</v>
      </c>
      <c r="AB205" s="95" t="s">
        <v>646</v>
      </c>
      <c r="AC205" s="95">
        <v>112</v>
      </c>
      <c r="AD205" s="95" t="s">
        <v>646</v>
      </c>
      <c r="AE205" s="95">
        <v>4</v>
      </c>
      <c r="AF205" s="95">
        <v>13517167.585000001</v>
      </c>
      <c r="AG205" s="96">
        <v>1.8934769169752137E-3</v>
      </c>
      <c r="AH205" s="95">
        <v>91</v>
      </c>
      <c r="AI205" s="95">
        <v>2.2736358185088948E-3</v>
      </c>
      <c r="AJ205" s="95">
        <v>138</v>
      </c>
      <c r="AK205" s="97">
        <v>0.65942028985507251</v>
      </c>
      <c r="AL205" s="95">
        <v>42546005.899999999</v>
      </c>
      <c r="AM205" s="95">
        <v>1</v>
      </c>
      <c r="AN205" s="95" t="s">
        <v>644</v>
      </c>
      <c r="AO205" s="95" t="s">
        <v>515</v>
      </c>
    </row>
    <row r="206" spans="1:41" ht="17.649999999999999" customHeight="1">
      <c r="A206" s="3" t="s">
        <v>243</v>
      </c>
      <c r="B206" s="3" t="s">
        <v>285</v>
      </c>
      <c r="C206" s="3" t="s">
        <v>286</v>
      </c>
      <c r="D206" s="4">
        <v>49</v>
      </c>
      <c r="E206" s="4">
        <v>78</v>
      </c>
      <c r="F206" s="4">
        <v>511</v>
      </c>
      <c r="G206" s="4">
        <v>638</v>
      </c>
      <c r="H206" s="4">
        <v>76</v>
      </c>
      <c r="I206" s="4">
        <v>0</v>
      </c>
      <c r="J206" s="4">
        <v>0</v>
      </c>
      <c r="K206" s="4">
        <v>1</v>
      </c>
      <c r="L206" s="4">
        <v>1</v>
      </c>
      <c r="M206" s="4">
        <v>0</v>
      </c>
      <c r="N206" s="4">
        <v>0</v>
      </c>
      <c r="O206" s="4">
        <v>0</v>
      </c>
      <c r="P206" s="4">
        <v>0</v>
      </c>
      <c r="Q206" s="91">
        <v>24</v>
      </c>
      <c r="R206" s="101">
        <v>6</v>
      </c>
      <c r="S206" s="101">
        <v>3</v>
      </c>
      <c r="T206" s="101">
        <v>2</v>
      </c>
      <c r="U206" s="101">
        <v>0</v>
      </c>
      <c r="V206" s="101">
        <v>0</v>
      </c>
      <c r="W206" s="101">
        <v>0</v>
      </c>
      <c r="X206" s="101">
        <v>2</v>
      </c>
      <c r="Y206" s="101">
        <v>13</v>
      </c>
      <c r="Z206" s="101" t="s">
        <v>552</v>
      </c>
      <c r="AA206" s="95">
        <v>1322</v>
      </c>
      <c r="AB206" s="95" t="s">
        <v>646</v>
      </c>
      <c r="AC206" s="95">
        <v>50</v>
      </c>
      <c r="AD206" s="95" t="s">
        <v>647</v>
      </c>
      <c r="AE206" s="95" t="s">
        <v>475</v>
      </c>
      <c r="AF206" s="95">
        <v>42181846.502999999</v>
      </c>
      <c r="AG206" s="96">
        <v>5.9088083480931504E-3</v>
      </c>
      <c r="AH206" s="95">
        <v>141</v>
      </c>
      <c r="AI206" s="95">
        <v>3.5228862682390566E-3</v>
      </c>
      <c r="AJ206" s="95">
        <v>209</v>
      </c>
      <c r="AK206" s="97">
        <v>0.67464114832535882</v>
      </c>
      <c r="AL206" s="95">
        <v>77824469.25999999</v>
      </c>
      <c r="AM206" s="95">
        <v>2</v>
      </c>
      <c r="AN206" s="95" t="s">
        <v>644</v>
      </c>
      <c r="AO206" s="95" t="s">
        <v>515</v>
      </c>
    </row>
    <row r="207" spans="1:41" ht="17.649999999999999" customHeight="1">
      <c r="A207" s="3" t="s">
        <v>243</v>
      </c>
      <c r="B207" s="3" t="s">
        <v>244</v>
      </c>
      <c r="C207" s="3" t="s">
        <v>287</v>
      </c>
      <c r="D207" s="4">
        <v>18</v>
      </c>
      <c r="E207" s="4">
        <v>60</v>
      </c>
      <c r="F207" s="4">
        <v>979</v>
      </c>
      <c r="G207" s="4">
        <v>1057</v>
      </c>
      <c r="H207" s="4">
        <v>24</v>
      </c>
      <c r="I207" s="4">
        <v>0</v>
      </c>
      <c r="J207" s="4">
        <v>6</v>
      </c>
      <c r="K207" s="4">
        <v>4</v>
      </c>
      <c r="L207" s="4">
        <v>10</v>
      </c>
      <c r="M207" s="4">
        <v>0</v>
      </c>
      <c r="N207" s="4">
        <v>0</v>
      </c>
      <c r="O207" s="4">
        <v>0</v>
      </c>
      <c r="P207" s="4">
        <v>0</v>
      </c>
      <c r="Q207" s="91">
        <v>36</v>
      </c>
      <c r="R207" s="101">
        <v>11</v>
      </c>
      <c r="S207" s="101">
        <v>1</v>
      </c>
      <c r="T207" s="101">
        <v>0</v>
      </c>
      <c r="U207" s="101">
        <v>0</v>
      </c>
      <c r="V207" s="101">
        <v>0</v>
      </c>
      <c r="W207" s="101">
        <v>0</v>
      </c>
      <c r="X207" s="101">
        <v>4</v>
      </c>
      <c r="Y207" s="101">
        <v>16</v>
      </c>
      <c r="Z207" s="101" t="s">
        <v>553</v>
      </c>
      <c r="AA207" s="95">
        <v>1537</v>
      </c>
      <c r="AB207" s="95" t="s">
        <v>646</v>
      </c>
      <c r="AC207" s="95">
        <v>89</v>
      </c>
      <c r="AD207" s="95" t="s">
        <v>647</v>
      </c>
      <c r="AE207" s="95" t="s">
        <v>475</v>
      </c>
      <c r="AF207" s="95">
        <v>1239703.6678000002</v>
      </c>
      <c r="AG207" s="96">
        <v>1.7365696356932522E-4</v>
      </c>
      <c r="AH207" s="95">
        <v>30</v>
      </c>
      <c r="AI207" s="95">
        <v>7.4955026983809716E-4</v>
      </c>
      <c r="AJ207" s="95">
        <v>58</v>
      </c>
      <c r="AK207" s="97">
        <v>0.51724137931034486</v>
      </c>
      <c r="AL207" s="95">
        <v>6131040</v>
      </c>
      <c r="AM207" s="95">
        <v>0.5</v>
      </c>
      <c r="AN207" s="95" t="s">
        <v>485</v>
      </c>
      <c r="AO207" s="95" t="s">
        <v>521</v>
      </c>
    </row>
    <row r="208" spans="1:41" ht="17.649999999999999" customHeight="1">
      <c r="A208" s="3" t="s">
        <v>243</v>
      </c>
      <c r="B208" s="3" t="s">
        <v>288</v>
      </c>
      <c r="C208" s="3" t="s">
        <v>289</v>
      </c>
      <c r="D208" s="4">
        <v>30</v>
      </c>
      <c r="E208" s="4">
        <v>59</v>
      </c>
      <c r="F208" s="4">
        <v>1006</v>
      </c>
      <c r="G208" s="4">
        <v>1095</v>
      </c>
      <c r="H208" s="4">
        <v>48</v>
      </c>
      <c r="I208" s="4">
        <v>0</v>
      </c>
      <c r="J208" s="4">
        <v>2</v>
      </c>
      <c r="K208" s="4">
        <v>1</v>
      </c>
      <c r="L208" s="4">
        <v>3</v>
      </c>
      <c r="M208" s="4">
        <v>0</v>
      </c>
      <c r="N208" s="4">
        <v>0</v>
      </c>
      <c r="O208" s="4">
        <v>0</v>
      </c>
      <c r="P208" s="4">
        <v>0</v>
      </c>
      <c r="Q208" s="91">
        <v>27</v>
      </c>
      <c r="R208" s="101">
        <v>0</v>
      </c>
      <c r="S208" s="101">
        <v>0</v>
      </c>
      <c r="T208" s="101">
        <v>1</v>
      </c>
      <c r="U208" s="101">
        <v>0</v>
      </c>
      <c r="V208" s="101">
        <v>0</v>
      </c>
      <c r="W208" s="101">
        <v>0</v>
      </c>
      <c r="X208" s="101">
        <v>1</v>
      </c>
      <c r="Y208" s="101">
        <v>2</v>
      </c>
      <c r="Z208" s="101" t="s">
        <v>553</v>
      </c>
      <c r="AA208" s="95">
        <v>1694</v>
      </c>
      <c r="AB208" s="95" t="s">
        <v>647</v>
      </c>
      <c r="AC208" s="95">
        <v>93</v>
      </c>
      <c r="AD208" s="95" t="s">
        <v>647</v>
      </c>
      <c r="AE208" s="95">
        <v>3</v>
      </c>
      <c r="AF208" s="95">
        <v>8507273.6889999993</v>
      </c>
      <c r="AG208" s="96">
        <v>1.1916939148100434E-3</v>
      </c>
      <c r="AH208" s="95">
        <v>73</v>
      </c>
      <c r="AI208" s="95">
        <v>1.8239056566060365E-3</v>
      </c>
      <c r="AJ208" s="95">
        <v>133</v>
      </c>
      <c r="AK208" s="97">
        <v>0.54887218045112784</v>
      </c>
      <c r="AL208" s="95">
        <v>46183955.539999999</v>
      </c>
      <c r="AM208" s="95">
        <v>3</v>
      </c>
      <c r="AN208" s="95" t="s">
        <v>644</v>
      </c>
      <c r="AO208" s="95">
        <v>1</v>
      </c>
    </row>
    <row r="209" spans="1:41" ht="17.649999999999999" customHeight="1">
      <c r="A209" s="3" t="s">
        <v>243</v>
      </c>
      <c r="B209" s="3" t="s">
        <v>271</v>
      </c>
      <c r="C209" s="3" t="s">
        <v>290</v>
      </c>
      <c r="D209" s="4">
        <v>6</v>
      </c>
      <c r="E209" s="4">
        <v>50</v>
      </c>
      <c r="F209" s="4">
        <v>952</v>
      </c>
      <c r="G209" s="4">
        <v>1008</v>
      </c>
      <c r="H209" s="4">
        <v>27</v>
      </c>
      <c r="I209" s="4">
        <v>0</v>
      </c>
      <c r="J209" s="4">
        <v>3</v>
      </c>
      <c r="K209" s="4">
        <v>2</v>
      </c>
      <c r="L209" s="4">
        <v>5</v>
      </c>
      <c r="M209" s="4">
        <v>0</v>
      </c>
      <c r="N209" s="4">
        <v>0</v>
      </c>
      <c r="O209" s="4">
        <v>0</v>
      </c>
      <c r="P209" s="4">
        <v>0</v>
      </c>
      <c r="Q209" s="91">
        <v>26</v>
      </c>
      <c r="R209" s="101">
        <v>1</v>
      </c>
      <c r="S209" s="101">
        <v>0</v>
      </c>
      <c r="T209" s="101">
        <v>2</v>
      </c>
      <c r="U209" s="101">
        <v>0</v>
      </c>
      <c r="V209" s="101">
        <v>0</v>
      </c>
      <c r="W209" s="101">
        <v>0</v>
      </c>
      <c r="X209" s="101">
        <v>1</v>
      </c>
      <c r="Y209" s="101">
        <v>4</v>
      </c>
      <c r="Z209" s="101" t="s">
        <v>552</v>
      </c>
      <c r="AA209" s="95">
        <v>1219</v>
      </c>
      <c r="AB209" s="95" t="s">
        <v>646</v>
      </c>
      <c r="AC209" s="95">
        <v>54</v>
      </c>
      <c r="AD209" s="95" t="s">
        <v>646</v>
      </c>
      <c r="AE209" s="95">
        <v>5</v>
      </c>
      <c r="AF209" s="95">
        <v>2721412.6999999997</v>
      </c>
      <c r="AG209" s="96">
        <v>3.8121389681751075E-4</v>
      </c>
      <c r="AH209" s="95">
        <v>21</v>
      </c>
      <c r="AI209" s="95">
        <v>5.2468518888666802E-4</v>
      </c>
      <c r="AJ209" s="95">
        <v>43</v>
      </c>
      <c r="AK209" s="97">
        <v>0.48837209302325579</v>
      </c>
      <c r="AL209" s="95">
        <v>11419751</v>
      </c>
      <c r="AM209" s="95">
        <v>1.5</v>
      </c>
      <c r="AN209" s="95" t="s">
        <v>644</v>
      </c>
      <c r="AO209" s="95" t="s">
        <v>521</v>
      </c>
    </row>
    <row r="210" spans="1:41" ht="17.649999999999999" customHeight="1">
      <c r="A210" s="3" t="s">
        <v>243</v>
      </c>
      <c r="B210" s="3" t="s">
        <v>251</v>
      </c>
      <c r="C210" s="3" t="s">
        <v>291</v>
      </c>
      <c r="D210" s="4">
        <v>24</v>
      </c>
      <c r="E210" s="4">
        <v>65</v>
      </c>
      <c r="F210" s="4">
        <v>1399</v>
      </c>
      <c r="G210" s="4">
        <v>1488</v>
      </c>
      <c r="H210" s="4">
        <v>226</v>
      </c>
      <c r="I210" s="4">
        <v>0</v>
      </c>
      <c r="J210" s="4">
        <v>4</v>
      </c>
      <c r="K210" s="4">
        <v>4</v>
      </c>
      <c r="L210" s="4">
        <v>8</v>
      </c>
      <c r="M210" s="4">
        <v>0</v>
      </c>
      <c r="N210" s="4">
        <v>0</v>
      </c>
      <c r="O210" s="4">
        <v>0</v>
      </c>
      <c r="P210" s="4">
        <v>0</v>
      </c>
      <c r="Q210" s="91">
        <v>22</v>
      </c>
      <c r="R210" s="101">
        <v>4</v>
      </c>
      <c r="S210" s="101">
        <v>2</v>
      </c>
      <c r="T210" s="101">
        <v>2</v>
      </c>
      <c r="U210" s="101">
        <v>1</v>
      </c>
      <c r="V210" s="101">
        <v>0</v>
      </c>
      <c r="W210" s="101">
        <v>0</v>
      </c>
      <c r="X210" s="101">
        <v>0</v>
      </c>
      <c r="Y210" s="101">
        <v>9</v>
      </c>
      <c r="Z210" s="101" t="s">
        <v>552</v>
      </c>
      <c r="AA210" s="95">
        <v>1305</v>
      </c>
      <c r="AB210" s="95" t="s">
        <v>647</v>
      </c>
      <c r="AC210" s="95">
        <v>60</v>
      </c>
      <c r="AD210" s="95" t="s">
        <v>647</v>
      </c>
      <c r="AE210" s="95" t="s">
        <v>475</v>
      </c>
      <c r="AF210" s="95">
        <v>13294009.140000001</v>
      </c>
      <c r="AG210" s="96">
        <v>1.8622170127254149E-3</v>
      </c>
      <c r="AH210" s="95">
        <v>86</v>
      </c>
      <c r="AI210" s="95">
        <v>2.1487107735358784E-3</v>
      </c>
      <c r="AJ210" s="95">
        <v>134</v>
      </c>
      <c r="AK210" s="97">
        <v>0.64179104477611937</v>
      </c>
      <c r="AL210" s="95">
        <v>23433390</v>
      </c>
      <c r="AM210" s="95">
        <v>2</v>
      </c>
      <c r="AN210" s="95" t="s">
        <v>485</v>
      </c>
      <c r="AO210" s="95" t="s">
        <v>517</v>
      </c>
    </row>
    <row r="211" spans="1:41" ht="17.649999999999999" customHeight="1">
      <c r="A211" s="3" t="s">
        <v>243</v>
      </c>
      <c r="B211" s="3" t="s">
        <v>256</v>
      </c>
      <c r="C211" s="3" t="s">
        <v>292</v>
      </c>
      <c r="D211" s="4">
        <v>199</v>
      </c>
      <c r="E211" s="4">
        <v>79</v>
      </c>
      <c r="F211" s="4">
        <v>894</v>
      </c>
      <c r="G211" s="4">
        <v>1172</v>
      </c>
      <c r="H211" s="4">
        <v>10</v>
      </c>
      <c r="I211" s="4">
        <v>4</v>
      </c>
      <c r="J211" s="4">
        <v>1</v>
      </c>
      <c r="K211" s="4">
        <v>10</v>
      </c>
      <c r="L211" s="4">
        <v>15</v>
      </c>
      <c r="M211" s="4">
        <v>0</v>
      </c>
      <c r="N211" s="4">
        <v>0</v>
      </c>
      <c r="O211" s="4">
        <v>0</v>
      </c>
      <c r="P211" s="4">
        <v>0</v>
      </c>
      <c r="Q211" s="91">
        <v>18</v>
      </c>
      <c r="R211" s="101">
        <v>0</v>
      </c>
      <c r="S211" s="101">
        <v>2</v>
      </c>
      <c r="T211" s="101">
        <v>5</v>
      </c>
      <c r="U211" s="101">
        <v>0</v>
      </c>
      <c r="V211" s="101">
        <v>0</v>
      </c>
      <c r="W211" s="101">
        <v>0</v>
      </c>
      <c r="X211" s="101">
        <v>0</v>
      </c>
      <c r="Y211" s="101">
        <v>7</v>
      </c>
      <c r="Z211" s="101" t="s">
        <v>552</v>
      </c>
      <c r="AA211" s="95">
        <v>1359</v>
      </c>
      <c r="AB211" s="95" t="s">
        <v>646</v>
      </c>
      <c r="AC211" s="95">
        <v>119</v>
      </c>
      <c r="AD211" s="95" t="s">
        <v>647</v>
      </c>
      <c r="AE211" s="95">
        <v>11</v>
      </c>
      <c r="AF211" s="95">
        <v>50547694</v>
      </c>
      <c r="AG211" s="96">
        <v>7.080691364775034E-3</v>
      </c>
      <c r="AH211" s="95">
        <v>114</v>
      </c>
      <c r="AI211" s="95">
        <v>2.8482910253847691E-3</v>
      </c>
      <c r="AJ211" s="95">
        <v>179</v>
      </c>
      <c r="AK211" s="97">
        <v>0.63687150837988826</v>
      </c>
      <c r="AL211" s="95">
        <v>77401694.469999999</v>
      </c>
      <c r="AM211" s="95">
        <v>3</v>
      </c>
      <c r="AN211" s="95" t="s">
        <v>485</v>
      </c>
      <c r="AO211" s="95">
        <v>1</v>
      </c>
    </row>
    <row r="212" spans="1:41" ht="17.649999999999999" customHeight="1">
      <c r="A212" s="3" t="s">
        <v>243</v>
      </c>
      <c r="B212" s="3" t="s">
        <v>293</v>
      </c>
      <c r="C212" s="3" t="s">
        <v>294</v>
      </c>
      <c r="D212" s="4">
        <v>6</v>
      </c>
      <c r="E212" s="4">
        <v>22</v>
      </c>
      <c r="F212" s="4">
        <v>485</v>
      </c>
      <c r="G212" s="4">
        <v>513</v>
      </c>
      <c r="H212" s="4">
        <v>2</v>
      </c>
      <c r="I212" s="4">
        <v>0</v>
      </c>
      <c r="J212" s="4">
        <v>0</v>
      </c>
      <c r="K212" s="4">
        <v>5</v>
      </c>
      <c r="L212" s="4">
        <v>5</v>
      </c>
      <c r="M212" s="4">
        <v>0</v>
      </c>
      <c r="N212" s="4">
        <v>0</v>
      </c>
      <c r="O212" s="4">
        <v>0</v>
      </c>
      <c r="P212" s="4">
        <v>0</v>
      </c>
      <c r="Q212" s="91">
        <v>15</v>
      </c>
      <c r="R212" s="101">
        <v>1</v>
      </c>
      <c r="S212" s="101">
        <v>1</v>
      </c>
      <c r="T212" s="101">
        <v>0</v>
      </c>
      <c r="U212" s="101">
        <v>0</v>
      </c>
      <c r="V212" s="101">
        <v>0</v>
      </c>
      <c r="W212" s="101">
        <v>0</v>
      </c>
      <c r="X212" s="101">
        <v>0</v>
      </c>
      <c r="Y212" s="101">
        <v>2</v>
      </c>
      <c r="Z212" s="101" t="s">
        <v>552</v>
      </c>
      <c r="AA212" s="95">
        <v>887</v>
      </c>
      <c r="AB212" s="95" t="s">
        <v>646</v>
      </c>
      <c r="AC212" s="95">
        <v>67</v>
      </c>
      <c r="AD212" s="95" t="s">
        <v>647</v>
      </c>
      <c r="AE212" s="95">
        <v>2</v>
      </c>
      <c r="AF212" s="95">
        <v>15565156.775</v>
      </c>
      <c r="AG212" s="96">
        <v>2.180358043002162E-3</v>
      </c>
      <c r="AH212" s="95">
        <v>64</v>
      </c>
      <c r="AI212" s="95">
        <v>1.5990405756546072E-3</v>
      </c>
      <c r="AJ212" s="95">
        <v>104</v>
      </c>
      <c r="AK212" s="97">
        <v>0.61538461538461542</v>
      </c>
      <c r="AL212" s="95">
        <v>29305558.150000002</v>
      </c>
      <c r="AM212" s="95">
        <v>0.2</v>
      </c>
      <c r="AN212" s="95" t="s">
        <v>644</v>
      </c>
      <c r="AO212" s="95" t="s">
        <v>518</v>
      </c>
    </row>
    <row r="213" spans="1:41" ht="17.649999999999999" customHeight="1">
      <c r="A213" s="3" t="s">
        <v>243</v>
      </c>
      <c r="B213" s="3" t="s">
        <v>271</v>
      </c>
      <c r="C213" s="3" t="s">
        <v>295</v>
      </c>
      <c r="D213" s="4">
        <v>6</v>
      </c>
      <c r="E213" s="4">
        <v>21</v>
      </c>
      <c r="F213" s="4">
        <v>403</v>
      </c>
      <c r="G213" s="4">
        <v>430</v>
      </c>
      <c r="H213" s="4">
        <v>25</v>
      </c>
      <c r="I213" s="4">
        <v>0</v>
      </c>
      <c r="J213" s="4">
        <v>0</v>
      </c>
      <c r="K213" s="4">
        <v>2</v>
      </c>
      <c r="L213" s="4">
        <v>2</v>
      </c>
      <c r="M213" s="4">
        <v>0</v>
      </c>
      <c r="N213" s="4">
        <v>0</v>
      </c>
      <c r="O213" s="4">
        <v>0</v>
      </c>
      <c r="P213" s="4">
        <v>0</v>
      </c>
      <c r="Q213" s="91">
        <v>21</v>
      </c>
      <c r="R213" s="101">
        <v>3</v>
      </c>
      <c r="S213" s="101">
        <v>1</v>
      </c>
      <c r="T213" s="101">
        <v>0</v>
      </c>
      <c r="U213" s="101">
        <v>0</v>
      </c>
      <c r="V213" s="101">
        <v>0</v>
      </c>
      <c r="W213" s="101">
        <v>0</v>
      </c>
      <c r="X213" s="101">
        <v>0</v>
      </c>
      <c r="Y213" s="101">
        <v>4</v>
      </c>
      <c r="Z213" s="101" t="s">
        <v>552</v>
      </c>
      <c r="AA213" s="95">
        <v>1526</v>
      </c>
      <c r="AB213" s="95" t="s">
        <v>646</v>
      </c>
      <c r="AC213" s="95">
        <v>32</v>
      </c>
      <c r="AD213" s="95" t="s">
        <v>647</v>
      </c>
      <c r="AE213" s="95">
        <v>3</v>
      </c>
      <c r="AF213" s="95">
        <v>6078733.8360000001</v>
      </c>
      <c r="AG213" s="96">
        <v>8.5150547483592461E-4</v>
      </c>
      <c r="AH213" s="95">
        <v>30</v>
      </c>
      <c r="AI213" s="95">
        <v>7.4955026983809716E-4</v>
      </c>
      <c r="AJ213" s="95">
        <v>44</v>
      </c>
      <c r="AK213" s="97">
        <v>0.68181818181818177</v>
      </c>
      <c r="AL213" s="95">
        <v>10629219</v>
      </c>
      <c r="AM213" s="95">
        <v>1</v>
      </c>
      <c r="AN213" s="95" t="s">
        <v>644</v>
      </c>
      <c r="AO213" s="95" t="s">
        <v>521</v>
      </c>
    </row>
    <row r="214" spans="1:41" ht="17.649999999999999" customHeight="1">
      <c r="A214" s="3" t="s">
        <v>243</v>
      </c>
      <c r="B214" s="3" t="s">
        <v>268</v>
      </c>
      <c r="C214" s="3" t="s">
        <v>296</v>
      </c>
      <c r="D214" s="4">
        <v>41</v>
      </c>
      <c r="E214" s="4">
        <v>76</v>
      </c>
      <c r="F214" s="4">
        <v>2017</v>
      </c>
      <c r="G214" s="4">
        <v>2134</v>
      </c>
      <c r="H214" s="4">
        <v>42</v>
      </c>
      <c r="I214" s="4">
        <v>1</v>
      </c>
      <c r="J214" s="4">
        <v>3</v>
      </c>
      <c r="K214" s="4">
        <v>3</v>
      </c>
      <c r="L214" s="4">
        <v>7</v>
      </c>
      <c r="M214" s="4">
        <v>0</v>
      </c>
      <c r="N214" s="4">
        <v>0</v>
      </c>
      <c r="O214" s="4">
        <v>1</v>
      </c>
      <c r="P214" s="4">
        <v>3</v>
      </c>
      <c r="Q214" s="91">
        <v>10</v>
      </c>
      <c r="R214" s="101">
        <v>1</v>
      </c>
      <c r="S214" s="101">
        <v>0</v>
      </c>
      <c r="T214" s="101">
        <v>0</v>
      </c>
      <c r="U214" s="101">
        <v>0</v>
      </c>
      <c r="V214" s="101">
        <v>0</v>
      </c>
      <c r="W214" s="101">
        <v>0</v>
      </c>
      <c r="X214" s="101">
        <v>0</v>
      </c>
      <c r="Y214" s="101">
        <v>1</v>
      </c>
      <c r="Z214" s="101" t="s">
        <v>552</v>
      </c>
      <c r="AA214" s="95">
        <v>1311</v>
      </c>
      <c r="AB214" s="95" t="s">
        <v>647</v>
      </c>
      <c r="AC214" s="95">
        <v>127</v>
      </c>
      <c r="AD214" s="95" t="s">
        <v>646</v>
      </c>
      <c r="AE214" s="95">
        <v>1</v>
      </c>
      <c r="AF214" s="95">
        <v>11135419.08</v>
      </c>
      <c r="AG214" s="96">
        <v>1.5598429816186502E-3</v>
      </c>
      <c r="AH214" s="95">
        <v>63</v>
      </c>
      <c r="AI214" s="95">
        <v>1.5740555666600041E-3</v>
      </c>
      <c r="AJ214" s="95">
        <v>110</v>
      </c>
      <c r="AK214" s="97">
        <v>0.57272727272727275</v>
      </c>
      <c r="AL214" s="95">
        <v>19853894</v>
      </c>
      <c r="AM214" s="95">
        <v>1</v>
      </c>
      <c r="AN214" s="95" t="s">
        <v>644</v>
      </c>
      <c r="AO214" s="95" t="s">
        <v>519</v>
      </c>
    </row>
    <row r="215" spans="1:41" ht="17.649999999999999" customHeight="1">
      <c r="A215" s="3" t="s">
        <v>243</v>
      </c>
      <c r="B215" s="3" t="s">
        <v>271</v>
      </c>
      <c r="C215" s="3" t="s">
        <v>297</v>
      </c>
      <c r="D215" s="4">
        <v>4</v>
      </c>
      <c r="E215" s="4">
        <v>20</v>
      </c>
      <c r="F215" s="4">
        <v>282</v>
      </c>
      <c r="G215" s="4">
        <v>306</v>
      </c>
      <c r="H215" s="4">
        <v>8</v>
      </c>
      <c r="I215" s="4">
        <v>2</v>
      </c>
      <c r="J215" s="4">
        <v>2</v>
      </c>
      <c r="K215" s="4">
        <v>2</v>
      </c>
      <c r="L215" s="4">
        <v>6</v>
      </c>
      <c r="M215" s="4">
        <v>0</v>
      </c>
      <c r="N215" s="4">
        <v>0</v>
      </c>
      <c r="O215" s="4">
        <v>0</v>
      </c>
      <c r="P215" s="4">
        <v>0</v>
      </c>
      <c r="Q215" s="91">
        <v>7</v>
      </c>
      <c r="R215" s="101">
        <v>6</v>
      </c>
      <c r="S215" s="101">
        <v>1</v>
      </c>
      <c r="T215" s="101">
        <v>1</v>
      </c>
      <c r="U215" s="101">
        <v>0</v>
      </c>
      <c r="V215" s="101">
        <v>0</v>
      </c>
      <c r="W215" s="101">
        <v>0</v>
      </c>
      <c r="X215" s="101">
        <v>0</v>
      </c>
      <c r="Y215" s="101">
        <v>8</v>
      </c>
      <c r="Z215" s="101" t="s">
        <v>553</v>
      </c>
      <c r="AA215" s="95">
        <v>972</v>
      </c>
      <c r="AB215" s="95" t="s">
        <v>647</v>
      </c>
      <c r="AC215" s="95">
        <v>37</v>
      </c>
      <c r="AD215" s="95" t="s">
        <v>646</v>
      </c>
      <c r="AE215" s="95">
        <v>2</v>
      </c>
      <c r="AF215" s="95">
        <v>1007716.78</v>
      </c>
      <c r="AG215" s="96">
        <v>1.4116037622378784E-4</v>
      </c>
      <c r="AH215" s="95">
        <v>20</v>
      </c>
      <c r="AI215" s="95">
        <v>4.9970017989206473E-4</v>
      </c>
      <c r="AJ215" s="95">
        <v>37</v>
      </c>
      <c r="AK215" s="97">
        <v>0.54054054054054057</v>
      </c>
      <c r="AL215" s="95">
        <v>15414657.5</v>
      </c>
      <c r="AM215" s="95">
        <v>0.15</v>
      </c>
      <c r="AN215" s="95" t="s">
        <v>644</v>
      </c>
      <c r="AO215" s="95" t="s">
        <v>521</v>
      </c>
    </row>
    <row r="216" spans="1:41" ht="17.649999999999999" customHeight="1">
      <c r="A216" s="3" t="s">
        <v>243</v>
      </c>
      <c r="B216" s="3" t="s">
        <v>251</v>
      </c>
      <c r="C216" s="3" t="s">
        <v>298</v>
      </c>
      <c r="D216" s="4">
        <v>4</v>
      </c>
      <c r="E216" s="4">
        <v>3</v>
      </c>
      <c r="F216" s="4">
        <v>88</v>
      </c>
      <c r="G216" s="4">
        <v>95</v>
      </c>
      <c r="H216" s="4">
        <v>2</v>
      </c>
      <c r="I216" s="4">
        <v>0</v>
      </c>
      <c r="J216" s="4">
        <v>1</v>
      </c>
      <c r="K216" s="4">
        <v>0</v>
      </c>
      <c r="L216" s="4">
        <v>1</v>
      </c>
      <c r="M216" s="4">
        <v>0</v>
      </c>
      <c r="N216" s="4">
        <v>0</v>
      </c>
      <c r="O216" s="4">
        <v>0</v>
      </c>
      <c r="P216" s="4">
        <v>0</v>
      </c>
      <c r="Q216" s="91">
        <v>8</v>
      </c>
      <c r="R216" s="101">
        <v>0</v>
      </c>
      <c r="S216" s="101">
        <v>0</v>
      </c>
      <c r="T216" s="101">
        <v>0</v>
      </c>
      <c r="U216" s="101">
        <v>1</v>
      </c>
      <c r="V216" s="101">
        <v>0</v>
      </c>
      <c r="W216" s="101">
        <v>0</v>
      </c>
      <c r="X216" s="101">
        <v>0</v>
      </c>
      <c r="Y216" s="101">
        <v>1</v>
      </c>
      <c r="Z216" s="101" t="s">
        <v>552</v>
      </c>
      <c r="AA216" s="95">
        <v>490</v>
      </c>
      <c r="AB216" s="95" t="s">
        <v>646</v>
      </c>
      <c r="AC216" s="95">
        <v>8</v>
      </c>
      <c r="AD216" s="95" t="s">
        <v>646</v>
      </c>
      <c r="AE216" s="95" t="s">
        <v>475</v>
      </c>
      <c r="AF216" s="95">
        <v>1188846.2289999998</v>
      </c>
      <c r="AG216" s="96">
        <v>1.6653288333441405E-4</v>
      </c>
      <c r="AH216" s="95">
        <v>17</v>
      </c>
      <c r="AI216" s="95">
        <v>4.2474515290825504E-4</v>
      </c>
      <c r="AJ216" s="95">
        <v>24</v>
      </c>
      <c r="AK216" s="97">
        <v>0.70833333333333337</v>
      </c>
      <c r="AL216" s="95">
        <v>1670616</v>
      </c>
      <c r="AM216" s="95">
        <v>0.7</v>
      </c>
      <c r="AN216" s="95" t="s">
        <v>644</v>
      </c>
      <c r="AO216" s="95" t="s">
        <v>517</v>
      </c>
    </row>
    <row r="217" spans="1:41" ht="17.649999999999999" customHeight="1">
      <c r="A217" s="3" t="s">
        <v>243</v>
      </c>
      <c r="B217" s="3" t="s">
        <v>247</v>
      </c>
      <c r="C217" s="3" t="s">
        <v>299</v>
      </c>
      <c r="D217" s="4">
        <v>31</v>
      </c>
      <c r="E217" s="4">
        <v>91</v>
      </c>
      <c r="F217" s="4">
        <v>1520</v>
      </c>
      <c r="G217" s="4">
        <v>1642</v>
      </c>
      <c r="H217" s="4">
        <v>25</v>
      </c>
      <c r="I217" s="4">
        <v>3</v>
      </c>
      <c r="J217" s="4">
        <v>6</v>
      </c>
      <c r="K217" s="4">
        <v>8</v>
      </c>
      <c r="L217" s="4">
        <v>17</v>
      </c>
      <c r="M217" s="4">
        <v>0</v>
      </c>
      <c r="N217" s="4">
        <v>0</v>
      </c>
      <c r="O217" s="4">
        <v>0</v>
      </c>
      <c r="P217" s="4">
        <v>0</v>
      </c>
      <c r="Q217" s="91">
        <v>44</v>
      </c>
      <c r="R217" s="101">
        <v>2</v>
      </c>
      <c r="S217" s="101">
        <v>1</v>
      </c>
      <c r="T217" s="101">
        <v>0</v>
      </c>
      <c r="U217" s="101">
        <v>0</v>
      </c>
      <c r="V217" s="101">
        <v>0</v>
      </c>
      <c r="W217" s="101">
        <v>0</v>
      </c>
      <c r="X217" s="101">
        <v>0</v>
      </c>
      <c r="Y217" s="101">
        <v>3</v>
      </c>
      <c r="Z217" s="101" t="s">
        <v>553</v>
      </c>
      <c r="AA217" s="95">
        <v>1693</v>
      </c>
      <c r="AB217" s="95" t="s">
        <v>647</v>
      </c>
      <c r="AC217" s="95">
        <v>148</v>
      </c>
      <c r="AD217" s="95" t="s">
        <v>647</v>
      </c>
      <c r="AE217" s="95">
        <v>12</v>
      </c>
      <c r="AF217" s="95">
        <v>16842839.373999998</v>
      </c>
      <c r="AG217" s="96">
        <v>2.3593350730059955E-3</v>
      </c>
      <c r="AH217" s="95">
        <v>53</v>
      </c>
      <c r="AI217" s="95">
        <v>1.3242054767139716E-3</v>
      </c>
      <c r="AJ217" s="95">
        <v>95</v>
      </c>
      <c r="AK217" s="97">
        <v>0.55789473684210522</v>
      </c>
      <c r="AL217" s="95">
        <v>25223219.670000002</v>
      </c>
      <c r="AM217" s="95">
        <v>3</v>
      </c>
      <c r="AN217" s="95" t="s">
        <v>485</v>
      </c>
      <c r="AO217" s="95" t="s">
        <v>515</v>
      </c>
    </row>
    <row r="218" spans="1:41" ht="17.649999999999999" customHeight="1">
      <c r="A218" s="3" t="s">
        <v>243</v>
      </c>
      <c r="B218" s="3" t="s">
        <v>247</v>
      </c>
      <c r="C218" s="3" t="s">
        <v>300</v>
      </c>
      <c r="D218" s="4">
        <v>30</v>
      </c>
      <c r="E218" s="4">
        <v>39</v>
      </c>
      <c r="F218" s="4">
        <v>842</v>
      </c>
      <c r="G218" s="4">
        <v>911</v>
      </c>
      <c r="H218" s="4">
        <v>65</v>
      </c>
      <c r="I218" s="4">
        <v>0</v>
      </c>
      <c r="J218" s="4">
        <v>1</v>
      </c>
      <c r="K218" s="4">
        <v>1</v>
      </c>
      <c r="L218" s="4">
        <v>2</v>
      </c>
      <c r="M218" s="4">
        <v>0</v>
      </c>
      <c r="N218" s="4">
        <v>0</v>
      </c>
      <c r="O218" s="4">
        <v>0</v>
      </c>
      <c r="P218" s="4">
        <v>0</v>
      </c>
      <c r="Q218" s="91">
        <v>21</v>
      </c>
      <c r="R218" s="101">
        <v>1</v>
      </c>
      <c r="S218" s="101">
        <v>0</v>
      </c>
      <c r="T218" s="101">
        <v>1</v>
      </c>
      <c r="U218" s="101">
        <v>1</v>
      </c>
      <c r="V218" s="101">
        <v>0</v>
      </c>
      <c r="W218" s="101">
        <v>0</v>
      </c>
      <c r="X218" s="101">
        <v>5</v>
      </c>
      <c r="Y218" s="101">
        <v>8</v>
      </c>
      <c r="Z218" s="101" t="s">
        <v>552</v>
      </c>
      <c r="AA218" s="95">
        <v>798</v>
      </c>
      <c r="AB218" s="95" t="s">
        <v>646</v>
      </c>
      <c r="AC218" s="95">
        <v>53</v>
      </c>
      <c r="AD218" s="95" t="s">
        <v>647</v>
      </c>
      <c r="AE218" s="95" t="s">
        <v>475</v>
      </c>
      <c r="AF218" s="95">
        <v>12927157.472999999</v>
      </c>
      <c r="AG218" s="96">
        <v>1.8108286461130778E-3</v>
      </c>
      <c r="AH218" s="95">
        <v>51</v>
      </c>
      <c r="AI218" s="95">
        <v>1.2742354587247651E-3</v>
      </c>
      <c r="AJ218" s="95">
        <v>91</v>
      </c>
      <c r="AK218" s="97">
        <v>0.56043956043956045</v>
      </c>
      <c r="AL218" s="95">
        <v>25405109.25</v>
      </c>
      <c r="AM218" s="95">
        <v>0.5</v>
      </c>
      <c r="AN218" s="95" t="s">
        <v>485</v>
      </c>
      <c r="AO218" s="95" t="s">
        <v>515</v>
      </c>
    </row>
    <row r="219" spans="1:41" ht="17.649999999999999" customHeight="1">
      <c r="A219" s="3" t="s">
        <v>243</v>
      </c>
      <c r="B219" s="3" t="s">
        <v>301</v>
      </c>
      <c r="C219" s="3" t="s">
        <v>302</v>
      </c>
      <c r="D219" s="4">
        <v>5</v>
      </c>
      <c r="E219" s="4">
        <v>7</v>
      </c>
      <c r="F219" s="4">
        <v>90</v>
      </c>
      <c r="G219" s="4">
        <v>102</v>
      </c>
      <c r="H219" s="4">
        <v>2</v>
      </c>
      <c r="I219" s="4">
        <v>0</v>
      </c>
      <c r="J219" s="4">
        <v>0</v>
      </c>
      <c r="K219" s="4">
        <v>1</v>
      </c>
      <c r="L219" s="4">
        <v>1</v>
      </c>
      <c r="M219" s="4">
        <v>0</v>
      </c>
      <c r="N219" s="4">
        <v>0</v>
      </c>
      <c r="O219" s="4">
        <v>0</v>
      </c>
      <c r="P219" s="4">
        <v>0</v>
      </c>
      <c r="Q219" s="91">
        <v>5</v>
      </c>
      <c r="R219" s="101">
        <v>6</v>
      </c>
      <c r="S219" s="101">
        <v>3</v>
      </c>
      <c r="T219" s="101">
        <v>3</v>
      </c>
      <c r="U219" s="101">
        <v>0</v>
      </c>
      <c r="V219" s="101">
        <v>0</v>
      </c>
      <c r="W219" s="101">
        <v>0</v>
      </c>
      <c r="X219" s="101">
        <v>0</v>
      </c>
      <c r="Y219" s="101">
        <v>12</v>
      </c>
      <c r="Z219" s="101" t="s">
        <v>553</v>
      </c>
      <c r="AA219" s="95">
        <v>812</v>
      </c>
      <c r="AB219" s="95" t="s">
        <v>647</v>
      </c>
      <c r="AC219" s="95">
        <v>3</v>
      </c>
      <c r="AD219" s="95" t="s">
        <v>646</v>
      </c>
      <c r="AE219" s="95" t="s">
        <v>475</v>
      </c>
      <c r="AF219" s="95">
        <v>3425259.173</v>
      </c>
      <c r="AG219" s="96">
        <v>4.7980829844339833E-4</v>
      </c>
      <c r="AH219" s="95">
        <v>72</v>
      </c>
      <c r="AI219" s="95">
        <v>1.7989206476114331E-3</v>
      </c>
      <c r="AJ219" s="95">
        <v>87</v>
      </c>
      <c r="AK219" s="97">
        <v>0.82758620689655171</v>
      </c>
      <c r="AL219" s="95">
        <v>8254074.4399999995</v>
      </c>
      <c r="AM219" s="95">
        <v>0</v>
      </c>
      <c r="AN219" s="95" t="s">
        <v>644</v>
      </c>
      <c r="AO219" s="95" t="s">
        <v>518</v>
      </c>
    </row>
    <row r="220" spans="1:41" ht="17.649999999999999" customHeight="1">
      <c r="A220" s="3" t="s">
        <v>243</v>
      </c>
      <c r="B220" s="3" t="s">
        <v>249</v>
      </c>
      <c r="C220" s="3" t="s">
        <v>303</v>
      </c>
      <c r="D220" s="4">
        <v>20</v>
      </c>
      <c r="E220" s="4">
        <v>30</v>
      </c>
      <c r="F220" s="4">
        <v>674</v>
      </c>
      <c r="G220" s="4">
        <v>724</v>
      </c>
      <c r="H220" s="4">
        <v>11</v>
      </c>
      <c r="I220" s="4">
        <v>2</v>
      </c>
      <c r="J220" s="4">
        <v>2</v>
      </c>
      <c r="K220" s="4">
        <v>8</v>
      </c>
      <c r="L220" s="4">
        <v>12</v>
      </c>
      <c r="M220" s="4">
        <v>0</v>
      </c>
      <c r="N220" s="4">
        <v>0</v>
      </c>
      <c r="O220" s="4">
        <v>0</v>
      </c>
      <c r="P220" s="4">
        <v>0</v>
      </c>
      <c r="Q220" s="91">
        <v>21</v>
      </c>
      <c r="R220" s="101">
        <v>0</v>
      </c>
      <c r="S220" s="101">
        <v>0</v>
      </c>
      <c r="T220" s="101">
        <v>0</v>
      </c>
      <c r="U220" s="101">
        <v>0</v>
      </c>
      <c r="V220" s="101">
        <v>0</v>
      </c>
      <c r="W220" s="101">
        <v>0</v>
      </c>
      <c r="X220" s="101">
        <v>0</v>
      </c>
      <c r="Y220" s="101">
        <v>0</v>
      </c>
      <c r="Z220" s="101" t="s">
        <v>553</v>
      </c>
      <c r="AA220" s="95">
        <v>1304</v>
      </c>
      <c r="AB220" s="95" t="s">
        <v>647</v>
      </c>
      <c r="AC220" s="95">
        <v>42</v>
      </c>
      <c r="AD220" s="95" t="s">
        <v>647</v>
      </c>
      <c r="AE220" s="95">
        <v>12</v>
      </c>
      <c r="AF220" s="95">
        <v>4521050.6099999994</v>
      </c>
      <c r="AG220" s="96">
        <v>6.3330612102577614E-4</v>
      </c>
      <c r="AH220" s="95">
        <v>27</v>
      </c>
      <c r="AI220" s="95">
        <v>6.7459524285428741E-4</v>
      </c>
      <c r="AJ220" s="95">
        <v>48</v>
      </c>
      <c r="AK220" s="97">
        <v>0.5625</v>
      </c>
      <c r="AL220" s="95">
        <v>7442379</v>
      </c>
      <c r="AM220" s="95">
        <v>0.6</v>
      </c>
      <c r="AN220" s="95" t="s">
        <v>488</v>
      </c>
      <c r="AO220" s="95" t="s">
        <v>516</v>
      </c>
    </row>
    <row r="221" spans="1:41" ht="17.649999999999999" customHeight="1">
      <c r="A221" s="3" t="s">
        <v>243</v>
      </c>
      <c r="B221" s="3" t="s">
        <v>256</v>
      </c>
      <c r="C221" s="3" t="s">
        <v>304</v>
      </c>
      <c r="D221" s="4">
        <v>61</v>
      </c>
      <c r="E221" s="4">
        <v>179</v>
      </c>
      <c r="F221" s="4">
        <v>3042</v>
      </c>
      <c r="G221" s="4">
        <v>3282</v>
      </c>
      <c r="H221" s="4">
        <v>48</v>
      </c>
      <c r="I221" s="4">
        <v>2</v>
      </c>
      <c r="J221" s="4">
        <v>4</v>
      </c>
      <c r="K221" s="4">
        <v>5</v>
      </c>
      <c r="L221" s="4">
        <v>11</v>
      </c>
      <c r="M221" s="4">
        <v>0</v>
      </c>
      <c r="N221" s="4">
        <v>0</v>
      </c>
      <c r="O221" s="4">
        <v>1</v>
      </c>
      <c r="P221" s="4">
        <v>0</v>
      </c>
      <c r="Q221" s="91">
        <v>71</v>
      </c>
      <c r="R221" s="101">
        <v>1</v>
      </c>
      <c r="S221" s="101">
        <v>0</v>
      </c>
      <c r="T221" s="101">
        <v>0</v>
      </c>
      <c r="U221" s="101">
        <v>0</v>
      </c>
      <c r="V221" s="101">
        <v>0</v>
      </c>
      <c r="W221" s="101">
        <v>0</v>
      </c>
      <c r="X221" s="101">
        <v>0</v>
      </c>
      <c r="Y221" s="101">
        <v>1</v>
      </c>
      <c r="Z221" s="101" t="s">
        <v>552</v>
      </c>
      <c r="AA221" s="95">
        <v>2277</v>
      </c>
      <c r="AB221" s="95" t="s">
        <v>647</v>
      </c>
      <c r="AC221" s="95">
        <v>280</v>
      </c>
      <c r="AD221" s="95" t="s">
        <v>647</v>
      </c>
      <c r="AE221" s="95">
        <v>4</v>
      </c>
      <c r="AF221" s="95">
        <v>11249454.83</v>
      </c>
      <c r="AG221" s="96">
        <v>1.5758170426767202E-3</v>
      </c>
      <c r="AH221" s="95">
        <v>98</v>
      </c>
      <c r="AI221" s="95">
        <v>2.4485308814711174E-3</v>
      </c>
      <c r="AJ221" s="95">
        <v>149</v>
      </c>
      <c r="AK221" s="97">
        <v>0.65771812080536918</v>
      </c>
      <c r="AL221" s="95">
        <v>29408595.5</v>
      </c>
      <c r="AM221" s="95">
        <v>2</v>
      </c>
      <c r="AN221" s="95" t="s">
        <v>488</v>
      </c>
      <c r="AO221" s="95" t="s">
        <v>520</v>
      </c>
    </row>
    <row r="222" spans="1:41" ht="17.649999999999999" customHeight="1">
      <c r="A222" s="3" t="s">
        <v>243</v>
      </c>
      <c r="B222" s="3" t="s">
        <v>271</v>
      </c>
      <c r="C222" s="3" t="s">
        <v>305</v>
      </c>
      <c r="D222" s="4">
        <v>3</v>
      </c>
      <c r="E222" s="4">
        <v>12</v>
      </c>
      <c r="F222" s="4">
        <v>186</v>
      </c>
      <c r="G222" s="4">
        <v>201</v>
      </c>
      <c r="H222" s="4">
        <v>4</v>
      </c>
      <c r="I222" s="4">
        <v>0</v>
      </c>
      <c r="J222" s="4">
        <v>0</v>
      </c>
      <c r="K222" s="4">
        <v>0</v>
      </c>
      <c r="L222" s="4">
        <v>0</v>
      </c>
      <c r="M222" s="4">
        <v>0</v>
      </c>
      <c r="N222" s="4">
        <v>0</v>
      </c>
      <c r="O222" s="4">
        <v>0</v>
      </c>
      <c r="P222" s="4">
        <v>0</v>
      </c>
      <c r="Q222" s="91">
        <v>8</v>
      </c>
      <c r="R222" s="101">
        <v>3</v>
      </c>
      <c r="S222" s="101">
        <v>3</v>
      </c>
      <c r="T222" s="101">
        <v>7</v>
      </c>
      <c r="U222" s="101">
        <v>0</v>
      </c>
      <c r="V222" s="101">
        <v>0</v>
      </c>
      <c r="W222" s="101">
        <v>0</v>
      </c>
      <c r="X222" s="101">
        <v>0</v>
      </c>
      <c r="Y222" s="101">
        <v>13</v>
      </c>
      <c r="Z222" s="101" t="s">
        <v>552</v>
      </c>
      <c r="AA222" s="95">
        <v>814</v>
      </c>
      <c r="AB222" s="95" t="s">
        <v>647</v>
      </c>
      <c r="AC222" s="95">
        <v>14</v>
      </c>
      <c r="AD222" s="95" t="s">
        <v>647</v>
      </c>
      <c r="AE222" s="95" t="s">
        <v>475</v>
      </c>
      <c r="AF222" s="95">
        <v>347507.92100000003</v>
      </c>
      <c r="AG222" s="96">
        <v>4.8678706004187353E-5</v>
      </c>
      <c r="AH222" s="95">
        <v>12</v>
      </c>
      <c r="AI222" s="95">
        <v>2.9982010793523883E-4</v>
      </c>
      <c r="AJ222" s="95">
        <v>16</v>
      </c>
      <c r="AK222" s="97">
        <v>0.75</v>
      </c>
      <c r="AL222" s="95">
        <v>808251.13</v>
      </c>
      <c r="AM222" s="95">
        <v>0.1</v>
      </c>
      <c r="AN222" s="95" t="s">
        <v>644</v>
      </c>
      <c r="AO222" s="95" t="s">
        <v>521</v>
      </c>
    </row>
    <row r="223" spans="1:41" ht="17.649999999999999" customHeight="1">
      <c r="A223" s="3" t="s">
        <v>243</v>
      </c>
      <c r="B223" s="3" t="s">
        <v>271</v>
      </c>
      <c r="C223" s="3" t="s">
        <v>306</v>
      </c>
      <c r="D223" s="4">
        <v>1</v>
      </c>
      <c r="E223" s="4">
        <v>5</v>
      </c>
      <c r="F223" s="4">
        <v>173</v>
      </c>
      <c r="G223" s="4">
        <v>179</v>
      </c>
      <c r="H223" s="4">
        <v>4</v>
      </c>
      <c r="I223" s="4">
        <v>0</v>
      </c>
      <c r="J223" s="4">
        <v>0</v>
      </c>
      <c r="K223" s="4">
        <v>2</v>
      </c>
      <c r="L223" s="4">
        <v>2</v>
      </c>
      <c r="M223" s="4">
        <v>0</v>
      </c>
      <c r="N223" s="4">
        <v>0</v>
      </c>
      <c r="O223" s="4">
        <v>0</v>
      </c>
      <c r="P223" s="4">
        <v>0</v>
      </c>
      <c r="Q223" s="91">
        <v>9</v>
      </c>
      <c r="R223" s="101">
        <v>0</v>
      </c>
      <c r="S223" s="101">
        <v>2</v>
      </c>
      <c r="T223" s="101">
        <v>0</v>
      </c>
      <c r="U223" s="101">
        <v>0</v>
      </c>
      <c r="V223" s="101">
        <v>0</v>
      </c>
      <c r="W223" s="101">
        <v>0</v>
      </c>
      <c r="X223" s="101">
        <v>0</v>
      </c>
      <c r="Y223" s="101">
        <v>2</v>
      </c>
      <c r="Z223" s="101" t="s">
        <v>553</v>
      </c>
      <c r="AA223" s="95">
        <v>818</v>
      </c>
      <c r="AB223" s="95" t="s">
        <v>647</v>
      </c>
      <c r="AC223" s="95">
        <v>18</v>
      </c>
      <c r="AD223" s="95" t="s">
        <v>647</v>
      </c>
      <c r="AE223" s="95" t="s">
        <v>475</v>
      </c>
      <c r="AF223" s="95">
        <v>83347.650000000009</v>
      </c>
      <c r="AG223" s="96">
        <v>1.1675289987101922E-5</v>
      </c>
      <c r="AH223" s="95">
        <v>9</v>
      </c>
      <c r="AI223" s="95">
        <v>2.2486508095142914E-4</v>
      </c>
      <c r="AJ223" s="95">
        <v>19</v>
      </c>
      <c r="AK223" s="97">
        <v>0.47368421052631576</v>
      </c>
      <c r="AL223" s="95">
        <v>1791641</v>
      </c>
      <c r="AM223" s="95">
        <v>0.1</v>
      </c>
      <c r="AN223" s="95" t="s">
        <v>644</v>
      </c>
      <c r="AO223" s="95" t="s">
        <v>521</v>
      </c>
    </row>
    <row r="224" spans="1:41" ht="17.649999999999999" customHeight="1">
      <c r="A224" s="3" t="s">
        <v>243</v>
      </c>
      <c r="B224" s="3" t="s">
        <v>247</v>
      </c>
      <c r="C224" s="3" t="s">
        <v>307</v>
      </c>
      <c r="D224" s="4">
        <v>37</v>
      </c>
      <c r="E224" s="4">
        <v>90</v>
      </c>
      <c r="F224" s="4">
        <v>1310</v>
      </c>
      <c r="G224" s="4">
        <v>1437</v>
      </c>
      <c r="H224" s="4">
        <v>21</v>
      </c>
      <c r="I224" s="4">
        <v>0</v>
      </c>
      <c r="J224" s="4">
        <v>0</v>
      </c>
      <c r="K224" s="4">
        <v>4</v>
      </c>
      <c r="L224" s="4">
        <v>4</v>
      </c>
      <c r="M224" s="4">
        <v>0</v>
      </c>
      <c r="N224" s="4">
        <v>0</v>
      </c>
      <c r="O224" s="4">
        <v>0</v>
      </c>
      <c r="P224" s="4">
        <v>0</v>
      </c>
      <c r="Q224" s="91">
        <v>50</v>
      </c>
      <c r="R224" s="101">
        <v>0</v>
      </c>
      <c r="S224" s="101">
        <v>0</v>
      </c>
      <c r="T224" s="101">
        <v>0</v>
      </c>
      <c r="U224" s="101">
        <v>0</v>
      </c>
      <c r="V224" s="101">
        <v>0</v>
      </c>
      <c r="W224" s="101">
        <v>0</v>
      </c>
      <c r="X224" s="101">
        <v>0</v>
      </c>
      <c r="Y224" s="101">
        <v>0</v>
      </c>
      <c r="Z224" s="101" t="s">
        <v>552</v>
      </c>
      <c r="AA224" s="95">
        <v>971</v>
      </c>
      <c r="AB224" s="95" t="s">
        <v>647</v>
      </c>
      <c r="AC224" s="95">
        <v>80</v>
      </c>
      <c r="AD224" s="95" t="s">
        <v>647</v>
      </c>
      <c r="AE224" s="95" t="s">
        <v>475</v>
      </c>
      <c r="AF224" s="95">
        <v>5102452.385999999</v>
      </c>
      <c r="AG224" s="96">
        <v>7.1474854122377887E-4</v>
      </c>
      <c r="AH224" s="95">
        <v>92</v>
      </c>
      <c r="AI224" s="95">
        <v>2.2986208275034979E-3</v>
      </c>
      <c r="AJ224" s="95">
        <v>137</v>
      </c>
      <c r="AK224" s="97">
        <v>0.67153284671532842</v>
      </c>
      <c r="AL224" s="95">
        <v>11683483.91</v>
      </c>
      <c r="AM224" s="95">
        <v>1.4</v>
      </c>
      <c r="AN224" s="95" t="s">
        <v>488</v>
      </c>
      <c r="AO224" s="95" t="s">
        <v>515</v>
      </c>
    </row>
    <row r="225" spans="1:41" ht="17.649999999999999" customHeight="1">
      <c r="A225" s="3" t="s">
        <v>243</v>
      </c>
      <c r="B225" s="3" t="s">
        <v>271</v>
      </c>
      <c r="C225" s="3" t="s">
        <v>308</v>
      </c>
      <c r="D225" s="4">
        <v>20</v>
      </c>
      <c r="E225" s="4">
        <v>52</v>
      </c>
      <c r="F225" s="4">
        <v>524</v>
      </c>
      <c r="G225" s="4">
        <v>596</v>
      </c>
      <c r="H225" s="4">
        <v>22</v>
      </c>
      <c r="I225" s="4">
        <v>0</v>
      </c>
      <c r="J225" s="4">
        <v>0</v>
      </c>
      <c r="K225" s="4">
        <v>2</v>
      </c>
      <c r="L225" s="4">
        <v>2</v>
      </c>
      <c r="M225" s="4">
        <v>0</v>
      </c>
      <c r="N225" s="4">
        <v>0</v>
      </c>
      <c r="O225" s="4">
        <v>0</v>
      </c>
      <c r="P225" s="4">
        <v>0</v>
      </c>
      <c r="Q225" s="91">
        <v>19</v>
      </c>
      <c r="R225" s="101">
        <v>6</v>
      </c>
      <c r="S225" s="101">
        <v>5</v>
      </c>
      <c r="T225" s="101">
        <v>0</v>
      </c>
      <c r="U225" s="101">
        <v>0</v>
      </c>
      <c r="V225" s="101">
        <v>0</v>
      </c>
      <c r="W225" s="101">
        <v>0</v>
      </c>
      <c r="X225" s="101">
        <v>8</v>
      </c>
      <c r="Y225" s="101">
        <v>19</v>
      </c>
      <c r="Z225" s="101" t="s">
        <v>553</v>
      </c>
      <c r="AA225" s="95">
        <v>1038</v>
      </c>
      <c r="AB225" s="95" t="s">
        <v>646</v>
      </c>
      <c r="AC225" s="95">
        <v>36</v>
      </c>
      <c r="AD225" s="95" t="s">
        <v>646</v>
      </c>
      <c r="AE225" s="95" t="s">
        <v>475</v>
      </c>
      <c r="AF225" s="95">
        <v>358455.94199999998</v>
      </c>
      <c r="AG225" s="96">
        <v>5.0212298372537038E-5</v>
      </c>
      <c r="AH225" s="95">
        <v>18</v>
      </c>
      <c r="AI225" s="95">
        <v>4.4973016190285827E-4</v>
      </c>
      <c r="AJ225" s="95">
        <v>33</v>
      </c>
      <c r="AK225" s="97">
        <v>0.54545454545454541</v>
      </c>
      <c r="AL225" s="95">
        <v>13434910</v>
      </c>
      <c r="AM225" s="95">
        <v>0.4</v>
      </c>
      <c r="AN225" s="95" t="s">
        <v>644</v>
      </c>
      <c r="AO225" s="95" t="s">
        <v>521</v>
      </c>
    </row>
    <row r="226" spans="1:41" ht="17.649999999999999" customHeight="1">
      <c r="A226" s="3" t="s">
        <v>243</v>
      </c>
      <c r="B226" s="3" t="s">
        <v>251</v>
      </c>
      <c r="C226" s="3" t="s">
        <v>309</v>
      </c>
      <c r="D226" s="4">
        <v>21</v>
      </c>
      <c r="E226" s="4">
        <v>98</v>
      </c>
      <c r="F226" s="4">
        <v>1971</v>
      </c>
      <c r="G226" s="4">
        <v>2090</v>
      </c>
      <c r="H226" s="4">
        <v>93</v>
      </c>
      <c r="I226" s="4">
        <v>0</v>
      </c>
      <c r="J226" s="4">
        <v>3</v>
      </c>
      <c r="K226" s="4">
        <v>5</v>
      </c>
      <c r="L226" s="4">
        <v>8</v>
      </c>
      <c r="M226" s="4">
        <v>0</v>
      </c>
      <c r="N226" s="4">
        <v>0</v>
      </c>
      <c r="O226" s="4">
        <v>0</v>
      </c>
      <c r="P226" s="4">
        <v>0</v>
      </c>
      <c r="Q226" s="91">
        <v>38</v>
      </c>
      <c r="R226" s="101">
        <v>1</v>
      </c>
      <c r="S226" s="101">
        <v>1</v>
      </c>
      <c r="T226" s="101">
        <v>1</v>
      </c>
      <c r="U226" s="101">
        <v>0</v>
      </c>
      <c r="V226" s="101">
        <v>0</v>
      </c>
      <c r="W226" s="101">
        <v>0</v>
      </c>
      <c r="X226" s="101">
        <v>0</v>
      </c>
      <c r="Y226" s="101">
        <v>3</v>
      </c>
      <c r="Z226" s="101" t="s">
        <v>552</v>
      </c>
      <c r="AA226" s="95">
        <v>1472</v>
      </c>
      <c r="AB226" s="95" t="s">
        <v>647</v>
      </c>
      <c r="AC226" s="95">
        <v>163</v>
      </c>
      <c r="AD226" s="95" t="s">
        <v>646</v>
      </c>
      <c r="AE226" s="95">
        <v>10</v>
      </c>
      <c r="AF226" s="95">
        <v>1326129.1070000001</v>
      </c>
      <c r="AG226" s="96">
        <v>1.8576338846459993E-4</v>
      </c>
      <c r="AH226" s="95">
        <v>37</v>
      </c>
      <c r="AI226" s="95">
        <v>9.2444533280031983E-4</v>
      </c>
      <c r="AJ226" s="95">
        <v>89</v>
      </c>
      <c r="AK226" s="97">
        <v>0.4157303370786517</v>
      </c>
      <c r="AL226" s="95">
        <v>17537793.420000002</v>
      </c>
      <c r="AM226" s="95">
        <v>2</v>
      </c>
      <c r="AN226" s="95" t="s">
        <v>488</v>
      </c>
      <c r="AO226" s="95" t="s">
        <v>517</v>
      </c>
    </row>
    <row r="227" spans="1:41" ht="17.649999999999999" customHeight="1">
      <c r="A227" s="3" t="s">
        <v>243</v>
      </c>
      <c r="B227" s="3" t="s">
        <v>247</v>
      </c>
      <c r="C227" s="3" t="s">
        <v>310</v>
      </c>
      <c r="D227" s="4">
        <v>11</v>
      </c>
      <c r="E227" s="4">
        <v>27</v>
      </c>
      <c r="F227" s="4">
        <v>994</v>
      </c>
      <c r="G227" s="4">
        <v>1032</v>
      </c>
      <c r="H227" s="4">
        <v>13</v>
      </c>
      <c r="I227" s="4">
        <v>0</v>
      </c>
      <c r="J227" s="4">
        <v>0</v>
      </c>
      <c r="K227" s="4">
        <v>1</v>
      </c>
      <c r="L227" s="4">
        <v>1</v>
      </c>
      <c r="M227" s="4">
        <v>0</v>
      </c>
      <c r="N227" s="4">
        <v>0</v>
      </c>
      <c r="O227" s="4">
        <v>0</v>
      </c>
      <c r="P227" s="4">
        <v>3</v>
      </c>
      <c r="Q227" s="91">
        <v>22</v>
      </c>
      <c r="R227" s="101">
        <v>0</v>
      </c>
      <c r="S227" s="101">
        <v>0</v>
      </c>
      <c r="T227" s="101">
        <v>12</v>
      </c>
      <c r="U227" s="101">
        <v>1</v>
      </c>
      <c r="V227" s="101">
        <v>0</v>
      </c>
      <c r="W227" s="101">
        <v>0</v>
      </c>
      <c r="X227" s="101">
        <v>0</v>
      </c>
      <c r="Y227" s="101">
        <v>13</v>
      </c>
      <c r="Z227" s="101" t="s">
        <v>552</v>
      </c>
      <c r="AA227" s="95">
        <v>896</v>
      </c>
      <c r="AB227" s="95" t="s">
        <v>647</v>
      </c>
      <c r="AC227" s="95">
        <v>105</v>
      </c>
      <c r="AD227" s="95" t="s">
        <v>647</v>
      </c>
      <c r="AE227" s="95" t="s">
        <v>475</v>
      </c>
      <c r="AF227" s="95">
        <v>17974816.473999999</v>
      </c>
      <c r="AG227" s="96">
        <v>2.5179017620639197E-3</v>
      </c>
      <c r="AH227" s="95">
        <v>73</v>
      </c>
      <c r="AI227" s="95">
        <v>1.8239056566060365E-3</v>
      </c>
      <c r="AJ227" s="95">
        <v>118</v>
      </c>
      <c r="AK227" s="97">
        <v>0.61864406779661019</v>
      </c>
      <c r="AL227" s="95">
        <v>38689578.759999998</v>
      </c>
      <c r="AM227" s="95">
        <v>4</v>
      </c>
      <c r="AN227" s="95" t="s">
        <v>644</v>
      </c>
      <c r="AO227" s="95" t="s">
        <v>515</v>
      </c>
    </row>
    <row r="228" spans="1:41" ht="17.649999999999999" customHeight="1">
      <c r="A228" s="3" t="s">
        <v>243</v>
      </c>
      <c r="B228" s="3" t="s">
        <v>311</v>
      </c>
      <c r="C228" s="3" t="s">
        <v>312</v>
      </c>
      <c r="D228" s="4">
        <v>24</v>
      </c>
      <c r="E228" s="4">
        <v>71</v>
      </c>
      <c r="F228" s="4">
        <v>1131</v>
      </c>
      <c r="G228" s="4">
        <v>1226</v>
      </c>
      <c r="H228" s="4">
        <v>16</v>
      </c>
      <c r="I228" s="4">
        <v>0</v>
      </c>
      <c r="J228" s="4">
        <v>0</v>
      </c>
      <c r="K228" s="4">
        <v>6</v>
      </c>
      <c r="L228" s="4">
        <v>6</v>
      </c>
      <c r="M228" s="4">
        <v>0</v>
      </c>
      <c r="N228" s="4">
        <v>0</v>
      </c>
      <c r="O228" s="4">
        <v>0</v>
      </c>
      <c r="P228" s="4">
        <v>1</v>
      </c>
      <c r="Q228" s="91">
        <v>34</v>
      </c>
      <c r="R228" s="101">
        <v>2</v>
      </c>
      <c r="S228" s="101">
        <v>1</v>
      </c>
      <c r="T228" s="101">
        <v>4</v>
      </c>
      <c r="U228" s="101">
        <v>0</v>
      </c>
      <c r="V228" s="101">
        <v>0</v>
      </c>
      <c r="W228" s="101">
        <v>0</v>
      </c>
      <c r="X228" s="101">
        <v>1</v>
      </c>
      <c r="Y228" s="101">
        <v>8</v>
      </c>
      <c r="Z228" s="101" t="s">
        <v>552</v>
      </c>
      <c r="AA228" s="95">
        <v>2437</v>
      </c>
      <c r="AB228" s="95" t="s">
        <v>646</v>
      </c>
      <c r="AC228" s="95">
        <v>288</v>
      </c>
      <c r="AD228" s="95" t="s">
        <v>647</v>
      </c>
      <c r="AE228" s="95">
        <v>1</v>
      </c>
      <c r="AF228" s="95">
        <v>35826648.096000001</v>
      </c>
      <c r="AG228" s="96">
        <v>5.0185758781039766E-3</v>
      </c>
      <c r="AH228" s="95">
        <v>175</v>
      </c>
      <c r="AI228" s="95">
        <v>4.3723765740555668E-3</v>
      </c>
      <c r="AJ228" s="95">
        <v>267</v>
      </c>
      <c r="AK228" s="97">
        <v>0.65543071161048694</v>
      </c>
      <c r="AL228" s="95">
        <v>98471953.359999985</v>
      </c>
      <c r="AM228" s="95">
        <v>2.8</v>
      </c>
      <c r="AN228" s="95" t="s">
        <v>488</v>
      </c>
      <c r="AO228" s="95" t="s">
        <v>519</v>
      </c>
    </row>
    <row r="229" spans="1:41" ht="17.649999999999999" customHeight="1">
      <c r="A229" s="3" t="s">
        <v>243</v>
      </c>
      <c r="B229" s="3" t="s">
        <v>247</v>
      </c>
      <c r="C229" s="3" t="s">
        <v>313</v>
      </c>
      <c r="D229" s="4">
        <v>38</v>
      </c>
      <c r="E229" s="4">
        <v>75</v>
      </c>
      <c r="F229" s="4">
        <v>1198</v>
      </c>
      <c r="G229" s="4">
        <v>1311</v>
      </c>
      <c r="H229" s="4">
        <v>25</v>
      </c>
      <c r="I229" s="4">
        <v>0</v>
      </c>
      <c r="J229" s="4">
        <v>2</v>
      </c>
      <c r="K229" s="4">
        <v>2</v>
      </c>
      <c r="L229" s="4">
        <v>4</v>
      </c>
      <c r="M229" s="4">
        <v>0</v>
      </c>
      <c r="N229" s="4">
        <v>0</v>
      </c>
      <c r="O229" s="4">
        <v>0</v>
      </c>
      <c r="P229" s="4">
        <v>0</v>
      </c>
      <c r="Q229" s="91">
        <v>63</v>
      </c>
      <c r="R229" s="101">
        <v>0</v>
      </c>
      <c r="S229" s="101">
        <v>5</v>
      </c>
      <c r="T229" s="101">
        <v>3</v>
      </c>
      <c r="U229" s="101">
        <v>0</v>
      </c>
      <c r="V229" s="101">
        <v>0</v>
      </c>
      <c r="W229" s="101">
        <v>0</v>
      </c>
      <c r="X229" s="101">
        <v>0</v>
      </c>
      <c r="Y229" s="101">
        <v>8</v>
      </c>
      <c r="Z229" s="101" t="s">
        <v>552</v>
      </c>
      <c r="AA229" s="95">
        <v>1270</v>
      </c>
      <c r="AB229" s="95" t="s">
        <v>647</v>
      </c>
      <c r="AC229" s="95">
        <v>100</v>
      </c>
      <c r="AD229" s="95" t="s">
        <v>647</v>
      </c>
      <c r="AE229" s="95" t="s">
        <v>475</v>
      </c>
      <c r="AF229" s="95">
        <v>5946943.1769999992</v>
      </c>
      <c r="AG229" s="96">
        <v>8.3304431652592701E-4</v>
      </c>
      <c r="AH229" s="95">
        <v>49</v>
      </c>
      <c r="AI229" s="95">
        <v>1.2242654407355587E-3</v>
      </c>
      <c r="AJ229" s="95">
        <v>79</v>
      </c>
      <c r="AK229" s="97">
        <v>0.620253164556962</v>
      </c>
      <c r="AL229" s="95">
        <v>13776655</v>
      </c>
      <c r="AM229" s="95">
        <v>0.4</v>
      </c>
      <c r="AN229" s="95" t="s">
        <v>644</v>
      </c>
      <c r="AO229" s="95" t="s">
        <v>515</v>
      </c>
    </row>
    <row r="230" spans="1:41" ht="17.649999999999999" customHeight="1">
      <c r="A230" s="3" t="s">
        <v>243</v>
      </c>
      <c r="B230" s="3" t="s">
        <v>247</v>
      </c>
      <c r="C230" s="3" t="s">
        <v>314</v>
      </c>
      <c r="D230" s="4">
        <v>28</v>
      </c>
      <c r="E230" s="4">
        <v>133</v>
      </c>
      <c r="F230" s="4">
        <v>2089</v>
      </c>
      <c r="G230" s="4">
        <v>2250</v>
      </c>
      <c r="H230" s="4">
        <v>10</v>
      </c>
      <c r="I230" s="4">
        <v>2</v>
      </c>
      <c r="J230" s="4">
        <v>1</v>
      </c>
      <c r="K230" s="4">
        <v>9</v>
      </c>
      <c r="L230" s="4">
        <v>12</v>
      </c>
      <c r="M230" s="4">
        <v>0</v>
      </c>
      <c r="N230" s="4">
        <v>0</v>
      </c>
      <c r="O230" s="4">
        <v>0</v>
      </c>
      <c r="P230" s="4">
        <v>0</v>
      </c>
      <c r="Q230" s="91">
        <v>25</v>
      </c>
      <c r="R230" s="101">
        <v>1</v>
      </c>
      <c r="S230" s="101">
        <v>1</v>
      </c>
      <c r="T230" s="101">
        <v>1</v>
      </c>
      <c r="U230" s="101">
        <v>0</v>
      </c>
      <c r="V230" s="101">
        <v>0</v>
      </c>
      <c r="W230" s="101">
        <v>0</v>
      </c>
      <c r="X230" s="101">
        <v>1</v>
      </c>
      <c r="Y230" s="101">
        <v>4</v>
      </c>
      <c r="Z230" s="101" t="s">
        <v>552</v>
      </c>
      <c r="AA230" s="95">
        <v>1628</v>
      </c>
      <c r="AB230" s="95" t="s">
        <v>646</v>
      </c>
      <c r="AC230" s="95">
        <v>215</v>
      </c>
      <c r="AD230" s="95" t="s">
        <v>647</v>
      </c>
      <c r="AE230" s="95">
        <v>17</v>
      </c>
      <c r="AF230" s="95">
        <v>11266550.173000002</v>
      </c>
      <c r="AG230" s="96">
        <v>1.5782117483097405E-3</v>
      </c>
      <c r="AH230" s="95">
        <v>44</v>
      </c>
      <c r="AI230" s="95">
        <v>1.0993403957625424E-3</v>
      </c>
      <c r="AJ230" s="95">
        <v>73</v>
      </c>
      <c r="AK230" s="97">
        <v>0.60273972602739723</v>
      </c>
      <c r="AL230" s="95">
        <v>21800825.420000002</v>
      </c>
      <c r="AM230" s="95">
        <v>1.75</v>
      </c>
      <c r="AN230" s="95" t="s">
        <v>485</v>
      </c>
      <c r="AO230" s="95" t="s">
        <v>515</v>
      </c>
    </row>
    <row r="231" spans="1:41" ht="17.649999999999999" customHeight="1">
      <c r="A231" s="3" t="s">
        <v>243</v>
      </c>
      <c r="B231" s="3" t="s">
        <v>256</v>
      </c>
      <c r="C231" s="3" t="s">
        <v>315</v>
      </c>
      <c r="D231" s="4">
        <v>43</v>
      </c>
      <c r="E231" s="4">
        <v>125</v>
      </c>
      <c r="F231" s="4">
        <v>2008</v>
      </c>
      <c r="G231" s="4">
        <v>2176</v>
      </c>
      <c r="H231" s="4">
        <v>64</v>
      </c>
      <c r="I231" s="4">
        <v>0</v>
      </c>
      <c r="J231" s="4">
        <v>3</v>
      </c>
      <c r="K231" s="4">
        <v>5</v>
      </c>
      <c r="L231" s="4">
        <v>8</v>
      </c>
      <c r="M231" s="4">
        <v>0</v>
      </c>
      <c r="N231" s="4">
        <v>0</v>
      </c>
      <c r="O231" s="4">
        <v>0</v>
      </c>
      <c r="P231" s="4">
        <v>0</v>
      </c>
      <c r="Q231" s="91">
        <v>52</v>
      </c>
      <c r="R231" s="101">
        <v>1</v>
      </c>
      <c r="S231" s="101">
        <v>2</v>
      </c>
      <c r="T231" s="101">
        <v>4</v>
      </c>
      <c r="U231" s="101">
        <v>0</v>
      </c>
      <c r="V231" s="101">
        <v>0</v>
      </c>
      <c r="W231" s="101">
        <v>0</v>
      </c>
      <c r="X231" s="101">
        <v>0</v>
      </c>
      <c r="Y231" s="101">
        <v>7</v>
      </c>
      <c r="Z231" s="101" t="s">
        <v>552</v>
      </c>
      <c r="AA231" s="95">
        <v>1414</v>
      </c>
      <c r="AB231" s="95" t="s">
        <v>647</v>
      </c>
      <c r="AC231" s="95">
        <v>144</v>
      </c>
      <c r="AD231" s="95" t="s">
        <v>646</v>
      </c>
      <c r="AE231" s="95">
        <v>7</v>
      </c>
      <c r="AF231" s="95">
        <v>6082712.9239999996</v>
      </c>
      <c r="AG231" s="96">
        <v>8.5206286315202219E-4</v>
      </c>
      <c r="AH231" s="95">
        <v>60</v>
      </c>
      <c r="AI231" s="95">
        <v>1.4991005396761943E-3</v>
      </c>
      <c r="AJ231" s="95">
        <v>103</v>
      </c>
      <c r="AK231" s="97">
        <v>0.58252427184466016</v>
      </c>
      <c r="AL231" s="95">
        <v>12235833.559999999</v>
      </c>
      <c r="AM231" s="95">
        <v>1.4</v>
      </c>
      <c r="AN231" s="95" t="s">
        <v>485</v>
      </c>
      <c r="AO231" s="95" t="s">
        <v>520</v>
      </c>
    </row>
    <row r="232" spans="1:41" ht="17.649999999999999" customHeight="1">
      <c r="A232" s="3" t="s">
        <v>243</v>
      </c>
      <c r="B232" s="3" t="s">
        <v>271</v>
      </c>
      <c r="C232" s="3" t="s">
        <v>316</v>
      </c>
      <c r="D232" s="4">
        <v>22</v>
      </c>
      <c r="E232" s="4">
        <v>95</v>
      </c>
      <c r="F232" s="4">
        <v>1596</v>
      </c>
      <c r="G232" s="4">
        <v>1713</v>
      </c>
      <c r="H232" s="4">
        <v>29</v>
      </c>
      <c r="I232" s="4">
        <v>1</v>
      </c>
      <c r="J232" s="4">
        <v>3</v>
      </c>
      <c r="K232" s="4">
        <v>4</v>
      </c>
      <c r="L232" s="4">
        <v>8</v>
      </c>
      <c r="M232" s="4">
        <v>0</v>
      </c>
      <c r="N232" s="4">
        <v>0</v>
      </c>
      <c r="O232" s="4">
        <v>0</v>
      </c>
      <c r="P232" s="4">
        <v>0</v>
      </c>
      <c r="Q232" s="91">
        <v>43</v>
      </c>
      <c r="R232" s="101">
        <v>0</v>
      </c>
      <c r="S232" s="101">
        <v>0</v>
      </c>
      <c r="T232" s="101">
        <v>1</v>
      </c>
      <c r="U232" s="101">
        <v>0</v>
      </c>
      <c r="V232" s="101">
        <v>0</v>
      </c>
      <c r="W232" s="101">
        <v>0</v>
      </c>
      <c r="X232" s="101">
        <v>0</v>
      </c>
      <c r="Y232" s="101">
        <v>1</v>
      </c>
      <c r="Z232" s="101" t="s">
        <v>552</v>
      </c>
      <c r="AA232" s="95">
        <v>1947</v>
      </c>
      <c r="AB232" s="95" t="s">
        <v>647</v>
      </c>
      <c r="AC232" s="95">
        <v>123</v>
      </c>
      <c r="AD232" s="95" t="s">
        <v>647</v>
      </c>
      <c r="AE232" s="95">
        <v>3</v>
      </c>
      <c r="AF232" s="95">
        <v>4543102.6080000009</v>
      </c>
      <c r="AG232" s="96">
        <v>6.3639515198759698E-4</v>
      </c>
      <c r="AH232" s="95">
        <v>79</v>
      </c>
      <c r="AI232" s="95">
        <v>1.9738157105736558E-3</v>
      </c>
      <c r="AJ232" s="95">
        <v>127</v>
      </c>
      <c r="AK232" s="97">
        <v>0.62204724409448819</v>
      </c>
      <c r="AL232" s="95">
        <v>11129926.210000001</v>
      </c>
      <c r="AM232" s="95">
        <v>3</v>
      </c>
      <c r="AN232" s="95" t="s">
        <v>485</v>
      </c>
      <c r="AO232" s="95" t="s">
        <v>521</v>
      </c>
    </row>
    <row r="233" spans="1:41" ht="17.649999999999999" customHeight="1">
      <c r="A233" s="3" t="s">
        <v>243</v>
      </c>
      <c r="B233" s="3" t="s">
        <v>268</v>
      </c>
      <c r="C233" s="3" t="s">
        <v>317</v>
      </c>
      <c r="D233" s="4">
        <v>51</v>
      </c>
      <c r="E233" s="4">
        <v>107</v>
      </c>
      <c r="F233" s="4">
        <v>2058</v>
      </c>
      <c r="G233" s="4">
        <v>2216</v>
      </c>
      <c r="H233" s="4">
        <v>104</v>
      </c>
      <c r="I233" s="4">
        <v>1</v>
      </c>
      <c r="J233" s="4">
        <v>10</v>
      </c>
      <c r="K233" s="4">
        <v>7</v>
      </c>
      <c r="L233" s="4">
        <v>18</v>
      </c>
      <c r="M233" s="4">
        <v>0</v>
      </c>
      <c r="N233" s="4">
        <v>0</v>
      </c>
      <c r="O233" s="4">
        <v>0</v>
      </c>
      <c r="P233" s="4">
        <v>0</v>
      </c>
      <c r="Q233" s="91">
        <v>26</v>
      </c>
      <c r="R233" s="101">
        <v>1</v>
      </c>
      <c r="S233" s="101">
        <v>2</v>
      </c>
      <c r="T233" s="101">
        <v>1</v>
      </c>
      <c r="U233" s="101">
        <v>1</v>
      </c>
      <c r="V233" s="101">
        <v>0</v>
      </c>
      <c r="W233" s="101">
        <v>0</v>
      </c>
      <c r="X233" s="101">
        <v>0</v>
      </c>
      <c r="Y233" s="101">
        <v>5</v>
      </c>
      <c r="Z233" s="101" t="s">
        <v>552</v>
      </c>
      <c r="AA233" s="95">
        <v>2041</v>
      </c>
      <c r="AB233" s="95" t="s">
        <v>646</v>
      </c>
      <c r="AC233" s="95">
        <v>151</v>
      </c>
      <c r="AD233" s="95" t="s">
        <v>646</v>
      </c>
      <c r="AE233" s="95">
        <v>10</v>
      </c>
      <c r="AF233" s="95">
        <v>9106938.2379999999</v>
      </c>
      <c r="AG233" s="96">
        <v>1.2756945735515879E-3</v>
      </c>
      <c r="AH233" s="95">
        <v>89</v>
      </c>
      <c r="AI233" s="95">
        <v>2.2236658005196884E-3</v>
      </c>
      <c r="AJ233" s="95">
        <v>146</v>
      </c>
      <c r="AK233" s="97">
        <v>0.6095890410958904</v>
      </c>
      <c r="AL233" s="95">
        <v>16875790</v>
      </c>
      <c r="AM233" s="95">
        <v>2.2999999999999998</v>
      </c>
      <c r="AN233" s="95" t="s">
        <v>488</v>
      </c>
      <c r="AO233" s="95" t="s">
        <v>519</v>
      </c>
    </row>
    <row r="234" spans="1:41" ht="17.649999999999999" customHeight="1">
      <c r="A234" s="3" t="s">
        <v>243</v>
      </c>
      <c r="B234" s="3" t="s">
        <v>318</v>
      </c>
      <c r="C234" s="3" t="s">
        <v>318</v>
      </c>
      <c r="D234" s="4">
        <v>42</v>
      </c>
      <c r="E234" s="4">
        <v>107</v>
      </c>
      <c r="F234" s="4">
        <v>1737</v>
      </c>
      <c r="G234" s="4">
        <v>1886</v>
      </c>
      <c r="H234" s="4">
        <v>81</v>
      </c>
      <c r="I234" s="4">
        <v>0</v>
      </c>
      <c r="J234" s="4">
        <v>3</v>
      </c>
      <c r="K234" s="4">
        <v>9</v>
      </c>
      <c r="L234" s="4">
        <v>12</v>
      </c>
      <c r="M234" s="4">
        <v>0</v>
      </c>
      <c r="N234" s="4">
        <v>0</v>
      </c>
      <c r="O234" s="4">
        <v>1</v>
      </c>
      <c r="P234" s="4">
        <v>0</v>
      </c>
      <c r="Q234" s="91">
        <v>53</v>
      </c>
      <c r="R234" s="101">
        <v>4</v>
      </c>
      <c r="S234" s="101">
        <v>0</v>
      </c>
      <c r="T234" s="101">
        <v>5</v>
      </c>
      <c r="U234" s="101">
        <v>3</v>
      </c>
      <c r="V234" s="101">
        <v>1</v>
      </c>
      <c r="W234" s="101">
        <v>0</v>
      </c>
      <c r="X234" s="101">
        <v>0</v>
      </c>
      <c r="Y234" s="101">
        <v>13</v>
      </c>
      <c r="Z234" s="101" t="s">
        <v>552</v>
      </c>
      <c r="AA234" s="95">
        <v>1769</v>
      </c>
      <c r="AB234" s="95" t="s">
        <v>646</v>
      </c>
      <c r="AC234" s="95">
        <v>135</v>
      </c>
      <c r="AD234" s="95" t="s">
        <v>646</v>
      </c>
      <c r="AE234" s="95">
        <v>6</v>
      </c>
      <c r="AF234" s="95">
        <v>7983934.5500000007</v>
      </c>
      <c r="AG234" s="96">
        <v>1.1183848747900161E-3</v>
      </c>
      <c r="AH234" s="95">
        <v>53</v>
      </c>
      <c r="AI234" s="95">
        <v>1.3242054767139716E-3</v>
      </c>
      <c r="AJ234" s="95">
        <v>103</v>
      </c>
      <c r="AK234" s="97">
        <v>0.5145631067961165</v>
      </c>
      <c r="AL234" s="95">
        <v>28637083</v>
      </c>
      <c r="AM234" s="95">
        <v>1.2</v>
      </c>
      <c r="AN234" s="95" t="s">
        <v>644</v>
      </c>
      <c r="AO234" s="95">
        <v>2</v>
      </c>
    </row>
    <row r="235" spans="1:41" ht="17.649999999999999" customHeight="1">
      <c r="A235" s="3" t="s">
        <v>243</v>
      </c>
      <c r="B235" s="3" t="s">
        <v>256</v>
      </c>
      <c r="C235" s="3" t="s">
        <v>319</v>
      </c>
      <c r="D235" s="4">
        <v>40</v>
      </c>
      <c r="E235" s="4">
        <v>213</v>
      </c>
      <c r="F235" s="4">
        <v>2939</v>
      </c>
      <c r="G235" s="4">
        <v>3192</v>
      </c>
      <c r="H235" s="4">
        <v>135</v>
      </c>
      <c r="I235" s="4">
        <v>2</v>
      </c>
      <c r="J235" s="4">
        <v>7</v>
      </c>
      <c r="K235" s="4">
        <v>8</v>
      </c>
      <c r="L235" s="4">
        <v>17</v>
      </c>
      <c r="M235" s="4">
        <v>1</v>
      </c>
      <c r="N235" s="4">
        <v>0</v>
      </c>
      <c r="O235" s="4">
        <v>0</v>
      </c>
      <c r="P235" s="4">
        <v>0</v>
      </c>
      <c r="Q235" s="91">
        <v>51</v>
      </c>
      <c r="R235" s="101">
        <v>0</v>
      </c>
      <c r="S235" s="101">
        <v>2</v>
      </c>
      <c r="T235" s="101">
        <v>10</v>
      </c>
      <c r="U235" s="101">
        <v>0</v>
      </c>
      <c r="V235" s="101">
        <v>0</v>
      </c>
      <c r="W235" s="101">
        <v>0</v>
      </c>
      <c r="X235" s="101">
        <v>0</v>
      </c>
      <c r="Y235" s="101">
        <v>12</v>
      </c>
      <c r="Z235" s="101" t="s">
        <v>552</v>
      </c>
      <c r="AA235" s="95">
        <v>1514</v>
      </c>
      <c r="AB235" s="95" t="s">
        <v>646</v>
      </c>
      <c r="AC235" s="95">
        <v>213</v>
      </c>
      <c r="AD235" s="95" t="s">
        <v>646</v>
      </c>
      <c r="AE235" s="95">
        <v>2</v>
      </c>
      <c r="AF235" s="95">
        <v>6901904.1160000004</v>
      </c>
      <c r="AG235" s="96">
        <v>9.6681468544670838E-4</v>
      </c>
      <c r="AH235" s="95">
        <v>71</v>
      </c>
      <c r="AI235" s="95">
        <v>1.7739356386168299E-3</v>
      </c>
      <c r="AJ235" s="95">
        <v>130</v>
      </c>
      <c r="AK235" s="97">
        <v>0.5461538461538461</v>
      </c>
      <c r="AL235" s="95">
        <v>21922472.079999998</v>
      </c>
      <c r="AM235" s="95">
        <v>1.6</v>
      </c>
      <c r="AN235" s="95" t="s">
        <v>644</v>
      </c>
      <c r="AO235" s="95" t="s">
        <v>520</v>
      </c>
    </row>
    <row r="236" spans="1:41" ht="17.649999999999999" customHeight="1">
      <c r="A236" s="3" t="s">
        <v>243</v>
      </c>
      <c r="B236" s="3" t="s">
        <v>251</v>
      </c>
      <c r="C236" s="3" t="s">
        <v>320</v>
      </c>
      <c r="D236" s="4">
        <v>66</v>
      </c>
      <c r="E236" s="4">
        <v>123</v>
      </c>
      <c r="F236" s="4">
        <v>2066</v>
      </c>
      <c r="G236" s="4">
        <v>2255</v>
      </c>
      <c r="H236" s="4">
        <v>108</v>
      </c>
      <c r="I236" s="4">
        <v>0</v>
      </c>
      <c r="J236" s="4">
        <v>5</v>
      </c>
      <c r="K236" s="4">
        <v>6</v>
      </c>
      <c r="L236" s="4">
        <v>11</v>
      </c>
      <c r="M236" s="4">
        <v>0</v>
      </c>
      <c r="N236" s="4">
        <v>0</v>
      </c>
      <c r="O236" s="4">
        <v>1</v>
      </c>
      <c r="P236" s="4">
        <v>0</v>
      </c>
      <c r="Q236" s="91">
        <v>37</v>
      </c>
      <c r="R236" s="101">
        <v>1</v>
      </c>
      <c r="S236" s="101">
        <v>3</v>
      </c>
      <c r="T236" s="101">
        <v>4</v>
      </c>
      <c r="U236" s="101">
        <v>0</v>
      </c>
      <c r="V236" s="101">
        <v>0</v>
      </c>
      <c r="W236" s="101">
        <v>0</v>
      </c>
      <c r="X236" s="101">
        <v>9</v>
      </c>
      <c r="Y236" s="101">
        <v>17</v>
      </c>
      <c r="Z236" s="101" t="s">
        <v>552</v>
      </c>
      <c r="AA236" s="95">
        <v>1567</v>
      </c>
      <c r="AB236" s="95" t="s">
        <v>647</v>
      </c>
      <c r="AC236" s="95">
        <v>122</v>
      </c>
      <c r="AD236" s="95" t="s">
        <v>646</v>
      </c>
      <c r="AE236" s="95">
        <v>2</v>
      </c>
      <c r="AF236" s="95">
        <v>35414452.897</v>
      </c>
      <c r="AG236" s="96">
        <v>4.9608358160912365E-3</v>
      </c>
      <c r="AH236" s="95">
        <v>140</v>
      </c>
      <c r="AI236" s="95">
        <v>3.4979012592444535E-3</v>
      </c>
      <c r="AJ236" s="95">
        <v>213</v>
      </c>
      <c r="AK236" s="97">
        <v>0.65727699530516437</v>
      </c>
      <c r="AL236" s="95">
        <v>43454400.07</v>
      </c>
      <c r="AM236" s="95">
        <v>3.5</v>
      </c>
      <c r="AN236" s="95" t="s">
        <v>488</v>
      </c>
      <c r="AO236" s="95">
        <v>1</v>
      </c>
    </row>
    <row r="237" spans="1:41" ht="17.649999999999999" customHeight="1">
      <c r="A237" s="3" t="s">
        <v>243</v>
      </c>
      <c r="B237" s="3" t="s">
        <v>321</v>
      </c>
      <c r="C237" s="3" t="s">
        <v>322</v>
      </c>
      <c r="D237" s="4">
        <v>23</v>
      </c>
      <c r="E237" s="4">
        <v>71</v>
      </c>
      <c r="F237" s="4">
        <v>866</v>
      </c>
      <c r="G237" s="4">
        <v>960</v>
      </c>
      <c r="H237" s="4">
        <v>17</v>
      </c>
      <c r="I237" s="4">
        <v>5</v>
      </c>
      <c r="J237" s="4">
        <v>0</v>
      </c>
      <c r="K237" s="4">
        <v>4</v>
      </c>
      <c r="L237" s="4">
        <v>9</v>
      </c>
      <c r="M237" s="4">
        <v>0</v>
      </c>
      <c r="N237" s="4">
        <v>0</v>
      </c>
      <c r="O237" s="4">
        <v>0</v>
      </c>
      <c r="P237" s="4">
        <v>0</v>
      </c>
      <c r="Q237" s="91">
        <v>27</v>
      </c>
      <c r="R237" s="101">
        <v>2</v>
      </c>
      <c r="S237" s="101">
        <v>0</v>
      </c>
      <c r="T237" s="101">
        <v>0</v>
      </c>
      <c r="U237" s="101">
        <v>0</v>
      </c>
      <c r="V237" s="101">
        <v>0</v>
      </c>
      <c r="W237" s="101">
        <v>0</v>
      </c>
      <c r="X237" s="101">
        <v>1</v>
      </c>
      <c r="Y237" s="101">
        <v>3</v>
      </c>
      <c r="Z237" s="101" t="s">
        <v>552</v>
      </c>
      <c r="AA237" s="95">
        <v>1973</v>
      </c>
      <c r="AB237" s="95" t="s">
        <v>646</v>
      </c>
      <c r="AC237" s="95">
        <v>87</v>
      </c>
      <c r="AD237" s="95" t="s">
        <v>646</v>
      </c>
      <c r="AE237" s="95">
        <v>4</v>
      </c>
      <c r="AF237" s="95">
        <v>2165301.2000000002</v>
      </c>
      <c r="AG237" s="96">
        <v>3.033141236665914E-4</v>
      </c>
      <c r="AH237" s="95">
        <v>30</v>
      </c>
      <c r="AI237" s="95">
        <v>7.4955026983809716E-4</v>
      </c>
      <c r="AJ237" s="95">
        <v>55</v>
      </c>
      <c r="AK237" s="97">
        <v>0.54545454545454541</v>
      </c>
      <c r="AL237" s="95">
        <v>6729132.6900000004</v>
      </c>
      <c r="AM237" s="95">
        <v>2</v>
      </c>
      <c r="AN237" s="95" t="s">
        <v>644</v>
      </c>
      <c r="AO237" s="95" t="s">
        <v>518</v>
      </c>
    </row>
    <row r="238" spans="1:41" ht="17.649999999999999" customHeight="1">
      <c r="A238" s="3" t="s">
        <v>243</v>
      </c>
      <c r="B238" s="3" t="s">
        <v>271</v>
      </c>
      <c r="C238" s="3" t="s">
        <v>323</v>
      </c>
      <c r="D238" s="4">
        <v>4</v>
      </c>
      <c r="E238" s="4">
        <v>11</v>
      </c>
      <c r="F238" s="4">
        <v>170</v>
      </c>
      <c r="G238" s="4">
        <v>185</v>
      </c>
      <c r="H238" s="4">
        <v>5</v>
      </c>
      <c r="I238" s="4">
        <v>1</v>
      </c>
      <c r="J238" s="4">
        <v>1</v>
      </c>
      <c r="K238" s="4">
        <v>1</v>
      </c>
      <c r="L238" s="4">
        <v>3</v>
      </c>
      <c r="M238" s="4">
        <v>0</v>
      </c>
      <c r="N238" s="4">
        <v>0</v>
      </c>
      <c r="O238" s="4">
        <v>0</v>
      </c>
      <c r="P238" s="4">
        <v>0</v>
      </c>
      <c r="Q238" s="91">
        <v>25</v>
      </c>
      <c r="R238" s="101">
        <v>0</v>
      </c>
      <c r="S238" s="101">
        <v>0</v>
      </c>
      <c r="T238" s="101">
        <v>0</v>
      </c>
      <c r="U238" s="101">
        <v>1</v>
      </c>
      <c r="V238" s="101">
        <v>0</v>
      </c>
      <c r="W238" s="101">
        <v>0</v>
      </c>
      <c r="X238" s="101">
        <v>1</v>
      </c>
      <c r="Y238" s="101">
        <v>2</v>
      </c>
      <c r="Z238" s="101" t="s">
        <v>552</v>
      </c>
      <c r="AA238" s="95">
        <v>1145</v>
      </c>
      <c r="AB238" s="95" t="s">
        <v>647</v>
      </c>
      <c r="AC238" s="95">
        <v>11</v>
      </c>
      <c r="AD238" s="95" t="s">
        <v>646</v>
      </c>
      <c r="AE238" s="95">
        <v>1</v>
      </c>
      <c r="AF238" s="95">
        <v>6677904.6529999999</v>
      </c>
      <c r="AG238" s="96">
        <v>9.3543697188813637E-4</v>
      </c>
      <c r="AH238" s="95">
        <v>44</v>
      </c>
      <c r="AI238" s="95">
        <v>1.0993403957625424E-3</v>
      </c>
      <c r="AJ238" s="95">
        <v>66</v>
      </c>
      <c r="AK238" s="97">
        <v>0.66666666666666663</v>
      </c>
      <c r="AL238" s="95">
        <v>10361697.73</v>
      </c>
      <c r="AM238" s="95">
        <v>0</v>
      </c>
      <c r="AN238" s="95" t="s">
        <v>644</v>
      </c>
      <c r="AO238" s="95" t="s">
        <v>521</v>
      </c>
    </row>
    <row r="239" spans="1:41" ht="17.649999999999999" customHeight="1">
      <c r="A239" s="3" t="s">
        <v>243</v>
      </c>
      <c r="B239" s="3" t="s">
        <v>324</v>
      </c>
      <c r="C239" s="3" t="s">
        <v>325</v>
      </c>
      <c r="D239" s="4">
        <v>9</v>
      </c>
      <c r="E239" s="4">
        <v>40</v>
      </c>
      <c r="F239" s="4">
        <v>597</v>
      </c>
      <c r="G239" s="4">
        <v>646</v>
      </c>
      <c r="H239" s="4">
        <v>18</v>
      </c>
      <c r="I239" s="4">
        <v>0</v>
      </c>
      <c r="J239" s="4">
        <v>3</v>
      </c>
      <c r="K239" s="4">
        <v>2</v>
      </c>
      <c r="L239" s="4">
        <v>5</v>
      </c>
      <c r="M239" s="4">
        <v>0</v>
      </c>
      <c r="N239" s="4">
        <v>0</v>
      </c>
      <c r="O239" s="4">
        <v>0</v>
      </c>
      <c r="P239" s="4">
        <v>0</v>
      </c>
      <c r="Q239" s="91">
        <v>16</v>
      </c>
      <c r="R239" s="101">
        <v>2</v>
      </c>
      <c r="S239" s="101">
        <v>0</v>
      </c>
      <c r="T239" s="101">
        <v>3</v>
      </c>
      <c r="U239" s="101">
        <v>1</v>
      </c>
      <c r="V239" s="101">
        <v>0</v>
      </c>
      <c r="W239" s="101">
        <v>0</v>
      </c>
      <c r="X239" s="101">
        <v>0</v>
      </c>
      <c r="Y239" s="101">
        <v>6</v>
      </c>
      <c r="Z239" s="101" t="s">
        <v>552</v>
      </c>
      <c r="AA239" s="95">
        <v>1646</v>
      </c>
      <c r="AB239" s="95" t="s">
        <v>647</v>
      </c>
      <c r="AC239" s="95">
        <v>35</v>
      </c>
      <c r="AD239" s="95" t="s">
        <v>646</v>
      </c>
      <c r="AE239" s="95" t="s">
        <v>475</v>
      </c>
      <c r="AF239" s="95">
        <v>6965310.71</v>
      </c>
      <c r="AG239" s="96">
        <v>9.7569664399076367E-4</v>
      </c>
      <c r="AH239" s="95">
        <v>29</v>
      </c>
      <c r="AI239" s="95">
        <v>7.2456526084349387E-4</v>
      </c>
      <c r="AJ239" s="95">
        <v>57</v>
      </c>
      <c r="AK239" s="97">
        <v>0.50877192982456143</v>
      </c>
      <c r="AL239" s="95">
        <v>11483138.57</v>
      </c>
      <c r="AM239" s="95">
        <v>1</v>
      </c>
      <c r="AN239" s="95" t="s">
        <v>644</v>
      </c>
      <c r="AO239" s="95" t="s">
        <v>518</v>
      </c>
    </row>
    <row r="240" spans="1:41" ht="17.649999999999999" customHeight="1">
      <c r="A240" s="3" t="s">
        <v>243</v>
      </c>
      <c r="B240" s="3" t="s">
        <v>244</v>
      </c>
      <c r="C240" s="3" t="s">
        <v>326</v>
      </c>
      <c r="D240" s="4">
        <v>3</v>
      </c>
      <c r="E240" s="4">
        <v>11</v>
      </c>
      <c r="F240" s="4">
        <v>203</v>
      </c>
      <c r="G240" s="4">
        <v>217</v>
      </c>
      <c r="H240" s="4">
        <v>2</v>
      </c>
      <c r="I240" s="4">
        <v>0</v>
      </c>
      <c r="J240" s="4">
        <v>1</v>
      </c>
      <c r="K240" s="4">
        <v>0</v>
      </c>
      <c r="L240" s="4">
        <v>1</v>
      </c>
      <c r="M240" s="4">
        <v>0</v>
      </c>
      <c r="N240" s="4">
        <v>0</v>
      </c>
      <c r="O240" s="4">
        <v>0</v>
      </c>
      <c r="P240" s="4">
        <v>0</v>
      </c>
      <c r="Q240" s="91">
        <v>26</v>
      </c>
      <c r="R240" s="101">
        <v>0</v>
      </c>
      <c r="S240" s="101">
        <v>2</v>
      </c>
      <c r="T240" s="101">
        <v>0</v>
      </c>
      <c r="U240" s="101">
        <v>0</v>
      </c>
      <c r="V240" s="101">
        <v>0</v>
      </c>
      <c r="W240" s="101">
        <v>0</v>
      </c>
      <c r="X240" s="101">
        <v>0</v>
      </c>
      <c r="Y240" s="101">
        <v>2</v>
      </c>
      <c r="Z240" s="101" t="s">
        <v>552</v>
      </c>
      <c r="AA240" s="95">
        <v>689</v>
      </c>
      <c r="AB240" s="95" t="s">
        <v>646</v>
      </c>
      <c r="AC240" s="95">
        <v>16</v>
      </c>
      <c r="AD240" s="95" t="s">
        <v>646</v>
      </c>
      <c r="AE240" s="95" t="s">
        <v>475</v>
      </c>
      <c r="AF240" s="95">
        <v>3780355.9950000001</v>
      </c>
      <c r="AG240" s="96">
        <v>5.2955005325410159E-4</v>
      </c>
      <c r="AH240" s="95">
        <v>55</v>
      </c>
      <c r="AI240" s="95">
        <v>1.374175494703178E-3</v>
      </c>
      <c r="AJ240" s="95">
        <v>78</v>
      </c>
      <c r="AK240" s="97">
        <v>0.70512820512820518</v>
      </c>
      <c r="AL240" s="95">
        <v>10749459</v>
      </c>
      <c r="AM240" s="95">
        <v>0.4</v>
      </c>
      <c r="AN240" s="95" t="s">
        <v>488</v>
      </c>
      <c r="AO240" s="95" t="s">
        <v>549</v>
      </c>
    </row>
    <row r="241" spans="1:41" ht="17.649999999999999" customHeight="1">
      <c r="A241" s="3" t="s">
        <v>243</v>
      </c>
      <c r="B241" s="3" t="s">
        <v>249</v>
      </c>
      <c r="C241" s="3" t="s">
        <v>327</v>
      </c>
      <c r="D241" s="4">
        <v>19</v>
      </c>
      <c r="E241" s="4">
        <v>89</v>
      </c>
      <c r="F241" s="4">
        <v>1133</v>
      </c>
      <c r="G241" s="4">
        <v>1241</v>
      </c>
      <c r="H241" s="4">
        <v>53</v>
      </c>
      <c r="I241" s="4">
        <v>1</v>
      </c>
      <c r="J241" s="4">
        <v>1</v>
      </c>
      <c r="K241" s="4">
        <v>6</v>
      </c>
      <c r="L241" s="4">
        <v>8</v>
      </c>
      <c r="M241" s="4">
        <v>0</v>
      </c>
      <c r="N241" s="4">
        <v>0</v>
      </c>
      <c r="O241" s="4">
        <v>0</v>
      </c>
      <c r="P241" s="4">
        <v>0</v>
      </c>
      <c r="Q241" s="91">
        <v>61</v>
      </c>
      <c r="R241" s="101">
        <v>0</v>
      </c>
      <c r="S241" s="101">
        <v>0</v>
      </c>
      <c r="T241" s="101">
        <v>5</v>
      </c>
      <c r="U241" s="101">
        <v>0</v>
      </c>
      <c r="V241" s="101">
        <v>0</v>
      </c>
      <c r="W241" s="101">
        <v>0</v>
      </c>
      <c r="X241" s="101">
        <v>0</v>
      </c>
      <c r="Y241" s="101">
        <v>5</v>
      </c>
      <c r="Z241" s="101" t="s">
        <v>553</v>
      </c>
      <c r="AA241" s="95">
        <v>2126</v>
      </c>
      <c r="AB241" s="95" t="s">
        <v>647</v>
      </c>
      <c r="AC241" s="95">
        <v>114</v>
      </c>
      <c r="AD241" s="95" t="s">
        <v>647</v>
      </c>
      <c r="AE241" s="95">
        <v>3</v>
      </c>
      <c r="AF241" s="95">
        <v>2747607.9</v>
      </c>
      <c r="AG241" s="96">
        <v>3.8488330508841144E-4</v>
      </c>
      <c r="AH241" s="95">
        <v>56</v>
      </c>
      <c r="AI241" s="95">
        <v>1.3991605036977814E-3</v>
      </c>
      <c r="AJ241" s="95">
        <v>99</v>
      </c>
      <c r="AK241" s="97">
        <v>0.56565656565656564</v>
      </c>
      <c r="AL241" s="95">
        <v>10504277.49</v>
      </c>
      <c r="AM241" s="95">
        <v>0.4</v>
      </c>
      <c r="AN241" s="95" t="s">
        <v>485</v>
      </c>
      <c r="AO241" s="95" t="s">
        <v>516</v>
      </c>
    </row>
    <row r="242" spans="1:41" ht="17.649999999999999" customHeight="1">
      <c r="A242" s="3" t="s">
        <v>328</v>
      </c>
      <c r="B242" s="3" t="s">
        <v>329</v>
      </c>
      <c r="C242" s="3" t="s">
        <v>329</v>
      </c>
      <c r="D242" s="4">
        <v>131</v>
      </c>
      <c r="E242" s="4">
        <v>212</v>
      </c>
      <c r="F242" s="4">
        <v>3400</v>
      </c>
      <c r="G242" s="4">
        <v>3743</v>
      </c>
      <c r="H242" s="4">
        <v>56</v>
      </c>
      <c r="I242" s="4">
        <v>2</v>
      </c>
      <c r="J242" s="4">
        <v>4</v>
      </c>
      <c r="K242" s="4">
        <v>8</v>
      </c>
      <c r="L242" s="4">
        <v>14</v>
      </c>
      <c r="M242" s="4">
        <v>1</v>
      </c>
      <c r="N242" s="4">
        <v>0</v>
      </c>
      <c r="O242" s="4">
        <v>0</v>
      </c>
      <c r="P242" s="4">
        <v>0</v>
      </c>
      <c r="Q242" s="91">
        <v>36</v>
      </c>
      <c r="R242" s="101">
        <v>3</v>
      </c>
      <c r="S242" s="101">
        <v>1</v>
      </c>
      <c r="T242" s="101">
        <v>8</v>
      </c>
      <c r="U242" s="101">
        <v>0</v>
      </c>
      <c r="V242" s="101">
        <v>0</v>
      </c>
      <c r="W242" s="101">
        <v>0</v>
      </c>
      <c r="X242" s="101">
        <v>4</v>
      </c>
      <c r="Y242" s="101">
        <v>16</v>
      </c>
      <c r="Z242" s="101" t="s">
        <v>552</v>
      </c>
      <c r="AA242" s="95">
        <v>2198</v>
      </c>
      <c r="AB242" s="95" t="s">
        <v>647</v>
      </c>
      <c r="AC242" s="95">
        <v>463</v>
      </c>
      <c r="AD242" s="95" t="s">
        <v>647</v>
      </c>
      <c r="AE242" s="95">
        <v>3</v>
      </c>
      <c r="AF242" s="95">
        <v>37279246.158199996</v>
      </c>
      <c r="AG242" s="96">
        <v>5.2220549637277134E-3</v>
      </c>
      <c r="AH242" s="95">
        <v>142</v>
      </c>
      <c r="AI242" s="95">
        <v>3.5478712772336598E-3</v>
      </c>
      <c r="AJ242" s="95">
        <v>227</v>
      </c>
      <c r="AK242" s="97">
        <v>0.62555066079295152</v>
      </c>
      <c r="AL242" s="95">
        <v>69361640.609999999</v>
      </c>
      <c r="AM242" s="95">
        <v>6.6</v>
      </c>
      <c r="AN242" s="95" t="s">
        <v>485</v>
      </c>
      <c r="AO242" s="95">
        <v>1.5</v>
      </c>
    </row>
    <row r="243" spans="1:41" ht="17.649999999999999" customHeight="1">
      <c r="A243" s="3" t="s">
        <v>328</v>
      </c>
      <c r="B243" s="3" t="s">
        <v>330</v>
      </c>
      <c r="C243" s="3" t="s">
        <v>331</v>
      </c>
      <c r="D243" s="4">
        <v>3</v>
      </c>
      <c r="E243" s="4">
        <v>9</v>
      </c>
      <c r="F243" s="4">
        <v>220</v>
      </c>
      <c r="G243" s="4">
        <v>232</v>
      </c>
      <c r="H243" s="4">
        <v>3</v>
      </c>
      <c r="I243" s="4">
        <v>0</v>
      </c>
      <c r="J243" s="4">
        <v>0</v>
      </c>
      <c r="K243" s="4">
        <v>2</v>
      </c>
      <c r="L243" s="4">
        <v>2</v>
      </c>
      <c r="M243" s="4">
        <v>0</v>
      </c>
      <c r="N243" s="4">
        <v>0</v>
      </c>
      <c r="O243" s="4">
        <v>0</v>
      </c>
      <c r="P243" s="4">
        <v>0</v>
      </c>
      <c r="Q243" s="91">
        <v>20</v>
      </c>
      <c r="R243" s="101">
        <v>0</v>
      </c>
      <c r="S243" s="101">
        <v>4</v>
      </c>
      <c r="T243" s="101">
        <v>1</v>
      </c>
      <c r="U243" s="101">
        <v>0</v>
      </c>
      <c r="V243" s="101">
        <v>0</v>
      </c>
      <c r="W243" s="101">
        <v>0</v>
      </c>
      <c r="X243" s="101">
        <v>1</v>
      </c>
      <c r="Y243" s="101">
        <v>6</v>
      </c>
      <c r="Z243" s="101" t="s">
        <v>553</v>
      </c>
      <c r="AA243" s="95">
        <v>1253</v>
      </c>
      <c r="AB243" s="95" t="s">
        <v>647</v>
      </c>
      <c r="AC243" s="95">
        <v>30</v>
      </c>
      <c r="AD243" s="95" t="s">
        <v>646</v>
      </c>
      <c r="AE243" s="95">
        <v>2</v>
      </c>
      <c r="AF243" s="95">
        <v>4579308.7439999999</v>
      </c>
      <c r="AG243" s="96">
        <v>6.4146688630898978E-4</v>
      </c>
      <c r="AH243" s="95">
        <v>45</v>
      </c>
      <c r="AI243" s="95">
        <v>1.1243254047571458E-3</v>
      </c>
      <c r="AJ243" s="95">
        <v>72</v>
      </c>
      <c r="AK243" s="97">
        <v>0.625</v>
      </c>
      <c r="AL243" s="95">
        <v>9875511.9100000001</v>
      </c>
      <c r="AM243" s="95">
        <v>2.1</v>
      </c>
      <c r="AN243" s="95" t="s">
        <v>488</v>
      </c>
      <c r="AO243" s="95" t="s">
        <v>523</v>
      </c>
    </row>
    <row r="244" spans="1:41" ht="17.649999999999999" customHeight="1">
      <c r="A244" s="3" t="s">
        <v>328</v>
      </c>
      <c r="B244" s="3" t="s">
        <v>332</v>
      </c>
      <c r="C244" s="3" t="s">
        <v>333</v>
      </c>
      <c r="D244" s="4">
        <v>5</v>
      </c>
      <c r="E244" s="4">
        <v>59</v>
      </c>
      <c r="F244" s="4">
        <v>1067</v>
      </c>
      <c r="G244" s="4">
        <v>1131</v>
      </c>
      <c r="H244" s="4">
        <v>6</v>
      </c>
      <c r="I244" s="4">
        <v>0</v>
      </c>
      <c r="J244" s="4">
        <v>0</v>
      </c>
      <c r="K244" s="4">
        <v>3</v>
      </c>
      <c r="L244" s="4">
        <v>3</v>
      </c>
      <c r="M244" s="4">
        <v>0</v>
      </c>
      <c r="N244" s="4">
        <v>0</v>
      </c>
      <c r="O244" s="4">
        <v>0</v>
      </c>
      <c r="P244" s="4">
        <v>0</v>
      </c>
      <c r="Q244" s="91">
        <v>7</v>
      </c>
      <c r="R244" s="101">
        <v>0</v>
      </c>
      <c r="S244" s="101">
        <v>2</v>
      </c>
      <c r="T244" s="101">
        <v>0</v>
      </c>
      <c r="U244" s="101">
        <v>0</v>
      </c>
      <c r="V244" s="101">
        <v>0</v>
      </c>
      <c r="W244" s="101">
        <v>0</v>
      </c>
      <c r="X244" s="101">
        <v>0</v>
      </c>
      <c r="Y244" s="101">
        <v>2</v>
      </c>
      <c r="Z244" s="101" t="s">
        <v>553</v>
      </c>
      <c r="AA244" s="95">
        <v>1234</v>
      </c>
      <c r="AB244" s="95" t="s">
        <v>647</v>
      </c>
      <c r="AC244" s="95">
        <v>207</v>
      </c>
      <c r="AD244" s="95" t="s">
        <v>647</v>
      </c>
      <c r="AE244" s="95">
        <v>1</v>
      </c>
      <c r="AF244" s="95">
        <v>5768254.3799999999</v>
      </c>
      <c r="AG244" s="96">
        <v>8.0801369451773142E-4</v>
      </c>
      <c r="AH244" s="95">
        <v>40</v>
      </c>
      <c r="AI244" s="95">
        <v>9.9940035978412947E-4</v>
      </c>
      <c r="AJ244" s="95">
        <v>66</v>
      </c>
      <c r="AK244" s="97">
        <v>0.60606060606060608</v>
      </c>
      <c r="AL244" s="95">
        <v>38015469.880000003</v>
      </c>
      <c r="AM244" s="95">
        <v>2.75</v>
      </c>
      <c r="AN244" s="95" t="s">
        <v>485</v>
      </c>
      <c r="AO244" s="95" t="s">
        <v>524</v>
      </c>
    </row>
    <row r="245" spans="1:41" ht="17.649999999999999" customHeight="1">
      <c r="A245" s="3" t="s">
        <v>328</v>
      </c>
      <c r="B245" s="3" t="s">
        <v>334</v>
      </c>
      <c r="C245" s="3" t="s">
        <v>335</v>
      </c>
      <c r="D245" s="4">
        <v>6</v>
      </c>
      <c r="E245" s="4">
        <v>12</v>
      </c>
      <c r="F245" s="4">
        <v>265</v>
      </c>
      <c r="G245" s="4">
        <v>283</v>
      </c>
      <c r="H245" s="4">
        <v>16</v>
      </c>
      <c r="I245" s="4">
        <v>0</v>
      </c>
      <c r="J245" s="4">
        <v>0</v>
      </c>
      <c r="K245" s="4">
        <v>0</v>
      </c>
      <c r="L245" s="4">
        <v>0</v>
      </c>
      <c r="M245" s="4">
        <v>0</v>
      </c>
      <c r="N245" s="4">
        <v>0</v>
      </c>
      <c r="O245" s="4">
        <v>0</v>
      </c>
      <c r="P245" s="4">
        <v>0</v>
      </c>
      <c r="Q245" s="91">
        <v>12</v>
      </c>
      <c r="R245" s="101">
        <v>0</v>
      </c>
      <c r="S245" s="101">
        <v>0</v>
      </c>
      <c r="T245" s="101">
        <v>2</v>
      </c>
      <c r="U245" s="101">
        <v>0</v>
      </c>
      <c r="V245" s="101">
        <v>0</v>
      </c>
      <c r="W245" s="101">
        <v>0</v>
      </c>
      <c r="X245" s="101">
        <v>0</v>
      </c>
      <c r="Y245" s="101">
        <v>2</v>
      </c>
      <c r="Z245" s="101" t="s">
        <v>552</v>
      </c>
      <c r="AA245" s="95">
        <v>534</v>
      </c>
      <c r="AB245" s="95" t="s">
        <v>647</v>
      </c>
      <c r="AC245" s="95">
        <v>25</v>
      </c>
      <c r="AD245" s="95" t="s">
        <v>647</v>
      </c>
      <c r="AE245" s="95" t="s">
        <v>475</v>
      </c>
      <c r="AF245" s="95">
        <v>5781375.3480000002</v>
      </c>
      <c r="AG245" s="96">
        <v>8.0985167202893293E-4</v>
      </c>
      <c r="AH245" s="95">
        <v>13</v>
      </c>
      <c r="AI245" s="95">
        <v>3.2480511692984212E-4</v>
      </c>
      <c r="AJ245" s="95">
        <v>23</v>
      </c>
      <c r="AK245" s="97">
        <v>0.56521739130434778</v>
      </c>
      <c r="AL245" s="95">
        <v>14283739</v>
      </c>
      <c r="AM245" s="95">
        <v>0.5</v>
      </c>
      <c r="AN245" s="95" t="s">
        <v>644</v>
      </c>
      <c r="AO245" s="95" t="s">
        <v>523</v>
      </c>
    </row>
    <row r="246" spans="1:41" ht="17.649999999999999" customHeight="1">
      <c r="A246" s="3" t="s">
        <v>328</v>
      </c>
      <c r="B246" s="3" t="s">
        <v>336</v>
      </c>
      <c r="C246" s="3" t="s">
        <v>337</v>
      </c>
      <c r="D246" s="4">
        <v>53</v>
      </c>
      <c r="E246" s="4">
        <v>212</v>
      </c>
      <c r="F246" s="4">
        <v>1865</v>
      </c>
      <c r="G246" s="4">
        <v>2130</v>
      </c>
      <c r="H246" s="4">
        <v>24</v>
      </c>
      <c r="I246" s="4">
        <v>0</v>
      </c>
      <c r="J246" s="4">
        <v>4</v>
      </c>
      <c r="K246" s="4">
        <v>5</v>
      </c>
      <c r="L246" s="4">
        <v>9</v>
      </c>
      <c r="M246" s="4">
        <v>0</v>
      </c>
      <c r="N246" s="4">
        <v>0</v>
      </c>
      <c r="O246" s="4">
        <v>0</v>
      </c>
      <c r="P246" s="4">
        <v>0</v>
      </c>
      <c r="Q246" s="91">
        <v>33</v>
      </c>
      <c r="R246" s="101">
        <v>9</v>
      </c>
      <c r="S246" s="101">
        <v>4</v>
      </c>
      <c r="T246" s="101">
        <v>4</v>
      </c>
      <c r="U246" s="101">
        <v>0</v>
      </c>
      <c r="V246" s="101">
        <v>0</v>
      </c>
      <c r="W246" s="101">
        <v>0</v>
      </c>
      <c r="X246" s="101">
        <v>1</v>
      </c>
      <c r="Y246" s="101">
        <v>18</v>
      </c>
      <c r="Z246" s="101" t="s">
        <v>552</v>
      </c>
      <c r="AA246" s="95">
        <v>2793</v>
      </c>
      <c r="AB246" s="95" t="s">
        <v>647</v>
      </c>
      <c r="AC246" s="95">
        <v>337</v>
      </c>
      <c r="AD246" s="95" t="s">
        <v>647</v>
      </c>
      <c r="AE246" s="95">
        <v>3</v>
      </c>
      <c r="AF246" s="95">
        <v>70780343.9692</v>
      </c>
      <c r="AG246" s="96">
        <v>9.9148691202119148E-3</v>
      </c>
      <c r="AH246" s="95">
        <v>273</v>
      </c>
      <c r="AI246" s="95">
        <v>6.8209074555266843E-3</v>
      </c>
      <c r="AJ246" s="95">
        <v>421</v>
      </c>
      <c r="AK246" s="97">
        <v>0.64845605700712594</v>
      </c>
      <c r="AL246" s="95">
        <v>149758434.63</v>
      </c>
      <c r="AM246" s="95">
        <v>2</v>
      </c>
      <c r="AN246" s="95" t="s">
        <v>485</v>
      </c>
      <c r="AO246" s="95">
        <v>2.1</v>
      </c>
    </row>
    <row r="247" spans="1:41" ht="17.649999999999999" customHeight="1">
      <c r="A247" s="3" t="s">
        <v>328</v>
      </c>
      <c r="B247" s="3" t="s">
        <v>338</v>
      </c>
      <c r="C247" s="3" t="s">
        <v>339</v>
      </c>
      <c r="D247" s="4">
        <v>26</v>
      </c>
      <c r="E247" s="4">
        <v>97</v>
      </c>
      <c r="F247" s="4">
        <v>667</v>
      </c>
      <c r="G247" s="4">
        <v>790</v>
      </c>
      <c r="H247" s="4">
        <v>33</v>
      </c>
      <c r="I247" s="4">
        <v>0</v>
      </c>
      <c r="J247" s="4">
        <v>2</v>
      </c>
      <c r="K247" s="4">
        <v>4</v>
      </c>
      <c r="L247" s="4">
        <v>6</v>
      </c>
      <c r="M247" s="4">
        <v>0</v>
      </c>
      <c r="N247" s="4">
        <v>0</v>
      </c>
      <c r="O247" s="4">
        <v>0</v>
      </c>
      <c r="P247" s="4">
        <v>1</v>
      </c>
      <c r="Q247" s="91">
        <v>14</v>
      </c>
      <c r="R247" s="101">
        <v>13</v>
      </c>
      <c r="S247" s="101">
        <v>1</v>
      </c>
      <c r="T247" s="101">
        <v>14</v>
      </c>
      <c r="U247" s="101">
        <v>0</v>
      </c>
      <c r="V247" s="101">
        <v>0</v>
      </c>
      <c r="W247" s="101">
        <v>0</v>
      </c>
      <c r="X247" s="101">
        <v>0</v>
      </c>
      <c r="Y247" s="101">
        <v>28</v>
      </c>
      <c r="Z247" s="101" t="s">
        <v>553</v>
      </c>
      <c r="AA247" s="95">
        <v>1027</v>
      </c>
      <c r="AB247" s="95" t="s">
        <v>646</v>
      </c>
      <c r="AC247" s="95">
        <v>88</v>
      </c>
      <c r="AD247" s="95" t="s">
        <v>647</v>
      </c>
      <c r="AE247" s="95">
        <v>6</v>
      </c>
      <c r="AF247" s="95">
        <v>31064080.2742</v>
      </c>
      <c r="AG247" s="96">
        <v>4.3514381675295892E-3</v>
      </c>
      <c r="AH247" s="95">
        <v>142</v>
      </c>
      <c r="AI247" s="95">
        <v>3.5478712772336598E-3</v>
      </c>
      <c r="AJ247" s="95">
        <v>207</v>
      </c>
      <c r="AK247" s="97">
        <v>0.68599033816425126</v>
      </c>
      <c r="AL247" s="95">
        <v>47619929.990000002</v>
      </c>
      <c r="AM247" s="95">
        <v>1.5</v>
      </c>
      <c r="AN247" s="95" t="s">
        <v>488</v>
      </c>
      <c r="AO247" s="95" t="s">
        <v>529</v>
      </c>
    </row>
    <row r="248" spans="1:41" ht="17.649999999999999" customHeight="1">
      <c r="A248" s="3" t="s">
        <v>328</v>
      </c>
      <c r="B248" s="3" t="s">
        <v>340</v>
      </c>
      <c r="C248" s="3" t="s">
        <v>340</v>
      </c>
      <c r="D248" s="4">
        <v>219</v>
      </c>
      <c r="E248" s="4">
        <v>580</v>
      </c>
      <c r="F248" s="4">
        <v>11752</v>
      </c>
      <c r="G248" s="4">
        <v>12551</v>
      </c>
      <c r="H248" s="4">
        <v>1347</v>
      </c>
      <c r="I248" s="4">
        <v>2</v>
      </c>
      <c r="J248" s="4">
        <v>12</v>
      </c>
      <c r="K248" s="4">
        <v>21</v>
      </c>
      <c r="L248" s="4">
        <v>35</v>
      </c>
      <c r="M248" s="4">
        <v>1</v>
      </c>
      <c r="N248" s="4">
        <v>0</v>
      </c>
      <c r="O248" s="4">
        <v>4</v>
      </c>
      <c r="P248" s="4">
        <v>8</v>
      </c>
      <c r="Q248" s="91">
        <v>145</v>
      </c>
      <c r="R248" s="101">
        <v>33</v>
      </c>
      <c r="S248" s="101">
        <v>27</v>
      </c>
      <c r="T248" s="101">
        <v>179</v>
      </c>
      <c r="U248" s="101">
        <v>1</v>
      </c>
      <c r="V248" s="101">
        <v>1</v>
      </c>
      <c r="W248" s="101">
        <v>0</v>
      </c>
      <c r="X248" s="101">
        <v>1</v>
      </c>
      <c r="Y248" s="101">
        <v>242</v>
      </c>
      <c r="Z248" s="101" t="s">
        <v>552</v>
      </c>
      <c r="AA248" s="95">
        <v>6897</v>
      </c>
      <c r="AB248" s="95" t="s">
        <v>646</v>
      </c>
      <c r="AC248" s="95">
        <v>569</v>
      </c>
      <c r="AD248" s="95" t="s">
        <v>647</v>
      </c>
      <c r="AE248" s="95">
        <v>23</v>
      </c>
      <c r="AF248" s="95">
        <v>100213835.83800001</v>
      </c>
      <c r="AG248" s="96">
        <v>1.4037895419108723E-2</v>
      </c>
      <c r="AH248" s="95">
        <v>620</v>
      </c>
      <c r="AI248" s="95">
        <v>1.5490705576654008E-2</v>
      </c>
      <c r="AJ248" s="95">
        <v>1000</v>
      </c>
      <c r="AK248" s="97">
        <v>0.62</v>
      </c>
      <c r="AL248" s="95">
        <v>174491672.85000002</v>
      </c>
      <c r="AM248" s="95">
        <v>7</v>
      </c>
      <c r="AN248" s="95" t="s">
        <v>485</v>
      </c>
      <c r="AO248" s="95">
        <v>8</v>
      </c>
    </row>
    <row r="249" spans="1:41" ht="17.649999999999999" customHeight="1">
      <c r="A249" s="3" t="s">
        <v>328</v>
      </c>
      <c r="B249" s="3" t="s">
        <v>332</v>
      </c>
      <c r="C249" s="3" t="s">
        <v>341</v>
      </c>
      <c r="D249" s="4">
        <v>106</v>
      </c>
      <c r="E249" s="4">
        <v>219</v>
      </c>
      <c r="F249" s="4">
        <v>4665</v>
      </c>
      <c r="G249" s="4">
        <v>4990</v>
      </c>
      <c r="H249" s="4">
        <v>234</v>
      </c>
      <c r="I249" s="4">
        <v>5</v>
      </c>
      <c r="J249" s="4">
        <v>9</v>
      </c>
      <c r="K249" s="4">
        <v>14</v>
      </c>
      <c r="L249" s="4">
        <v>28</v>
      </c>
      <c r="M249" s="4">
        <v>0</v>
      </c>
      <c r="N249" s="4">
        <v>0</v>
      </c>
      <c r="O249" s="4">
        <v>1</v>
      </c>
      <c r="P249" s="4">
        <v>0</v>
      </c>
      <c r="Q249" s="91">
        <v>144</v>
      </c>
      <c r="R249" s="101">
        <v>7</v>
      </c>
      <c r="S249" s="101">
        <v>6</v>
      </c>
      <c r="T249" s="101">
        <v>26</v>
      </c>
      <c r="U249" s="101">
        <v>1</v>
      </c>
      <c r="V249" s="101">
        <v>0</v>
      </c>
      <c r="W249" s="101">
        <v>0</v>
      </c>
      <c r="X249" s="101">
        <v>0</v>
      </c>
      <c r="Y249" s="101">
        <v>40</v>
      </c>
      <c r="Z249" s="101" t="s">
        <v>552</v>
      </c>
      <c r="AA249" s="95">
        <v>1784</v>
      </c>
      <c r="AB249" s="95" t="s">
        <v>647</v>
      </c>
      <c r="AC249" s="95">
        <v>351</v>
      </c>
      <c r="AD249" s="95" t="s">
        <v>647</v>
      </c>
      <c r="AE249" s="95">
        <v>3</v>
      </c>
      <c r="AF249" s="95">
        <v>12670638.499999998</v>
      </c>
      <c r="AG249" s="96">
        <v>1.7748956186435739E-3</v>
      </c>
      <c r="AH249" s="95">
        <v>77</v>
      </c>
      <c r="AI249" s="95">
        <v>1.9238456925844494E-3</v>
      </c>
      <c r="AJ249" s="95">
        <v>152</v>
      </c>
      <c r="AK249" s="97">
        <v>0.50657894736842102</v>
      </c>
      <c r="AL249" s="95">
        <v>32265109.149999999</v>
      </c>
      <c r="AM249" s="95">
        <v>4.0999999999999996</v>
      </c>
      <c r="AN249" s="95" t="s">
        <v>485</v>
      </c>
      <c r="AO249" s="95" t="s">
        <v>524</v>
      </c>
    </row>
    <row r="250" spans="1:41" ht="17.649999999999999" customHeight="1">
      <c r="A250" s="3" t="s">
        <v>328</v>
      </c>
      <c r="B250" s="3" t="s">
        <v>342</v>
      </c>
      <c r="C250" s="3" t="s">
        <v>343</v>
      </c>
      <c r="D250" s="4">
        <v>54</v>
      </c>
      <c r="E250" s="4">
        <v>184</v>
      </c>
      <c r="F250" s="4">
        <v>2841</v>
      </c>
      <c r="G250" s="4">
        <v>3079</v>
      </c>
      <c r="H250" s="4">
        <v>111</v>
      </c>
      <c r="I250" s="4">
        <v>1</v>
      </c>
      <c r="J250" s="4">
        <v>1</v>
      </c>
      <c r="K250" s="4">
        <v>6</v>
      </c>
      <c r="L250" s="4">
        <v>8</v>
      </c>
      <c r="M250" s="4">
        <v>0</v>
      </c>
      <c r="N250" s="4">
        <v>0</v>
      </c>
      <c r="O250" s="4">
        <v>0</v>
      </c>
      <c r="P250" s="4">
        <v>0</v>
      </c>
      <c r="Q250" s="91">
        <v>33</v>
      </c>
      <c r="R250" s="101">
        <v>4</v>
      </c>
      <c r="S250" s="101">
        <v>6</v>
      </c>
      <c r="T250" s="101">
        <v>36</v>
      </c>
      <c r="U250" s="101">
        <v>1</v>
      </c>
      <c r="V250" s="101">
        <v>0</v>
      </c>
      <c r="W250" s="101">
        <v>0</v>
      </c>
      <c r="X250" s="101">
        <v>0</v>
      </c>
      <c r="Y250" s="101">
        <v>47</v>
      </c>
      <c r="Z250" s="101" t="s">
        <v>552</v>
      </c>
      <c r="AA250" s="95">
        <v>1937</v>
      </c>
      <c r="AB250" s="95" t="s">
        <v>646</v>
      </c>
      <c r="AC250" s="95">
        <v>254</v>
      </c>
      <c r="AD250" s="95" t="s">
        <v>647</v>
      </c>
      <c r="AE250" s="95">
        <v>5</v>
      </c>
      <c r="AF250" s="95">
        <v>4358046.9211999997</v>
      </c>
      <c r="AG250" s="96">
        <v>6.1047265978592937E-4</v>
      </c>
      <c r="AH250" s="95">
        <v>114</v>
      </c>
      <c r="AI250" s="95">
        <v>2.8482910253847691E-3</v>
      </c>
      <c r="AJ250" s="95">
        <v>173</v>
      </c>
      <c r="AK250" s="97">
        <v>0.65895953757225434</v>
      </c>
      <c r="AL250" s="95">
        <v>17826050.25</v>
      </c>
      <c r="AM250" s="95">
        <v>2</v>
      </c>
      <c r="AN250" s="95" t="s">
        <v>644</v>
      </c>
      <c r="AO250" s="95" t="s">
        <v>526</v>
      </c>
    </row>
    <row r="251" spans="1:41" ht="17.649999999999999" customHeight="1">
      <c r="A251" s="3" t="s">
        <v>328</v>
      </c>
      <c r="B251" s="3" t="s">
        <v>334</v>
      </c>
      <c r="C251" s="3" t="s">
        <v>344</v>
      </c>
      <c r="D251" s="4">
        <v>18</v>
      </c>
      <c r="E251" s="4">
        <v>39</v>
      </c>
      <c r="F251" s="4">
        <v>636</v>
      </c>
      <c r="G251" s="4">
        <v>693</v>
      </c>
      <c r="H251" s="4">
        <v>127</v>
      </c>
      <c r="I251" s="4">
        <v>0</v>
      </c>
      <c r="J251" s="4">
        <v>2</v>
      </c>
      <c r="K251" s="4">
        <v>3</v>
      </c>
      <c r="L251" s="4">
        <v>5</v>
      </c>
      <c r="M251" s="4">
        <v>0</v>
      </c>
      <c r="N251" s="4">
        <v>0</v>
      </c>
      <c r="O251" s="4">
        <v>0</v>
      </c>
      <c r="P251" s="4">
        <v>0</v>
      </c>
      <c r="Q251" s="91">
        <v>19</v>
      </c>
      <c r="R251" s="101">
        <v>2</v>
      </c>
      <c r="S251" s="101">
        <v>0</v>
      </c>
      <c r="T251" s="101">
        <v>34</v>
      </c>
      <c r="U251" s="101">
        <v>0</v>
      </c>
      <c r="V251" s="101">
        <v>0</v>
      </c>
      <c r="W251" s="101">
        <v>0</v>
      </c>
      <c r="X251" s="101">
        <v>0</v>
      </c>
      <c r="Y251" s="101">
        <v>36</v>
      </c>
      <c r="Z251" s="101" t="s">
        <v>552</v>
      </c>
      <c r="AA251" s="95">
        <v>853</v>
      </c>
      <c r="AB251" s="95" t="s">
        <v>646</v>
      </c>
      <c r="AC251" s="95">
        <v>50</v>
      </c>
      <c r="AD251" s="95" t="s">
        <v>647</v>
      </c>
      <c r="AE251" s="95">
        <v>3</v>
      </c>
      <c r="AF251" s="95">
        <v>1141055.105</v>
      </c>
      <c r="AG251" s="96">
        <v>1.5983833068044547E-4</v>
      </c>
      <c r="AH251" s="95">
        <v>35</v>
      </c>
      <c r="AI251" s="95">
        <v>8.7447531481111337E-4</v>
      </c>
      <c r="AJ251" s="95">
        <v>57</v>
      </c>
      <c r="AK251" s="97">
        <v>0.61403508771929827</v>
      </c>
      <c r="AL251" s="95">
        <v>4268033.32</v>
      </c>
      <c r="AM251" s="95">
        <v>0.5</v>
      </c>
      <c r="AN251" s="95" t="s">
        <v>644</v>
      </c>
      <c r="AO251" s="95" t="s">
        <v>523</v>
      </c>
    </row>
    <row r="252" spans="1:41" ht="17.649999999999999" customHeight="1">
      <c r="A252" s="3" t="s">
        <v>328</v>
      </c>
      <c r="B252" s="3" t="s">
        <v>342</v>
      </c>
      <c r="C252" s="3" t="s">
        <v>345</v>
      </c>
      <c r="D252" s="4">
        <v>22</v>
      </c>
      <c r="E252" s="4">
        <v>85</v>
      </c>
      <c r="F252" s="4">
        <v>880</v>
      </c>
      <c r="G252" s="4">
        <v>987</v>
      </c>
      <c r="H252" s="4">
        <v>18</v>
      </c>
      <c r="I252" s="4">
        <v>0</v>
      </c>
      <c r="J252" s="4">
        <v>1</v>
      </c>
      <c r="K252" s="4">
        <v>1</v>
      </c>
      <c r="L252" s="4">
        <v>2</v>
      </c>
      <c r="M252" s="4">
        <v>0</v>
      </c>
      <c r="N252" s="4">
        <v>0</v>
      </c>
      <c r="O252" s="4">
        <v>0</v>
      </c>
      <c r="P252" s="4">
        <v>0</v>
      </c>
      <c r="Q252" s="91">
        <v>20</v>
      </c>
      <c r="R252" s="101">
        <v>1</v>
      </c>
      <c r="S252" s="101">
        <v>3</v>
      </c>
      <c r="T252" s="101">
        <v>0</v>
      </c>
      <c r="U252" s="101">
        <v>0</v>
      </c>
      <c r="V252" s="101">
        <v>0</v>
      </c>
      <c r="W252" s="101">
        <v>0</v>
      </c>
      <c r="X252" s="101">
        <v>0</v>
      </c>
      <c r="Y252" s="101">
        <v>4</v>
      </c>
      <c r="Z252" s="101" t="s">
        <v>553</v>
      </c>
      <c r="AA252" s="95">
        <v>814</v>
      </c>
      <c r="AB252" s="95" t="s">
        <v>646</v>
      </c>
      <c r="AC252" s="95">
        <v>107</v>
      </c>
      <c r="AD252" s="95" t="s">
        <v>646</v>
      </c>
      <c r="AE252" s="95" t="s">
        <v>475</v>
      </c>
      <c r="AF252" s="95">
        <v>23530984.023599997</v>
      </c>
      <c r="AG252" s="96">
        <v>3.2962064576192887E-3</v>
      </c>
      <c r="AH252" s="95">
        <v>114</v>
      </c>
      <c r="AI252" s="95">
        <v>2.8482910253847691E-3</v>
      </c>
      <c r="AJ252" s="95">
        <v>164</v>
      </c>
      <c r="AK252" s="97">
        <v>0.69512195121951215</v>
      </c>
      <c r="AL252" s="95">
        <v>63072020</v>
      </c>
      <c r="AM252" s="95">
        <v>1</v>
      </c>
      <c r="AN252" s="95" t="s">
        <v>644</v>
      </c>
      <c r="AO252" s="95">
        <v>0.5</v>
      </c>
    </row>
    <row r="253" spans="1:41" ht="17.649999999999999" customHeight="1">
      <c r="A253" s="3" t="s">
        <v>328</v>
      </c>
      <c r="B253" s="3" t="s">
        <v>332</v>
      </c>
      <c r="C253" s="3" t="s">
        <v>346</v>
      </c>
      <c r="D253" s="4">
        <v>26</v>
      </c>
      <c r="E253" s="4">
        <v>65</v>
      </c>
      <c r="F253" s="4">
        <v>1384</v>
      </c>
      <c r="G253" s="4">
        <v>1475</v>
      </c>
      <c r="H253" s="4">
        <v>92</v>
      </c>
      <c r="I253" s="4">
        <v>0</v>
      </c>
      <c r="J253" s="4">
        <v>1</v>
      </c>
      <c r="K253" s="4">
        <v>2</v>
      </c>
      <c r="L253" s="4">
        <v>3</v>
      </c>
      <c r="M253" s="4">
        <v>0</v>
      </c>
      <c r="N253" s="4">
        <v>0</v>
      </c>
      <c r="O253" s="4">
        <v>0</v>
      </c>
      <c r="P253" s="4">
        <v>0</v>
      </c>
      <c r="Q253" s="91">
        <v>27</v>
      </c>
      <c r="R253" s="101">
        <v>4</v>
      </c>
      <c r="S253" s="101">
        <v>10</v>
      </c>
      <c r="T253" s="101">
        <v>7</v>
      </c>
      <c r="U253" s="101">
        <v>0</v>
      </c>
      <c r="V253" s="101">
        <v>0</v>
      </c>
      <c r="W253" s="101">
        <v>0</v>
      </c>
      <c r="X253" s="101">
        <v>0</v>
      </c>
      <c r="Y253" s="101">
        <v>21</v>
      </c>
      <c r="Z253" s="101" t="s">
        <v>552</v>
      </c>
      <c r="AA253" s="95">
        <v>870</v>
      </c>
      <c r="AB253" s="95" t="s">
        <v>646</v>
      </c>
      <c r="AC253" s="95">
        <v>40</v>
      </c>
      <c r="AD253" s="95" t="s">
        <v>646</v>
      </c>
      <c r="AE253" s="95">
        <v>2</v>
      </c>
      <c r="AF253" s="95">
        <v>7450349.9379999992</v>
      </c>
      <c r="AG253" s="96">
        <v>1.0436406549139275E-3</v>
      </c>
      <c r="AH253" s="95">
        <v>88</v>
      </c>
      <c r="AI253" s="95">
        <v>2.1986807915250848E-3</v>
      </c>
      <c r="AJ253" s="95">
        <v>154</v>
      </c>
      <c r="AK253" s="97">
        <v>0.5714285714285714</v>
      </c>
      <c r="AL253" s="95">
        <v>14860420.050000001</v>
      </c>
      <c r="AM253" s="95">
        <v>0.2</v>
      </c>
      <c r="AN253" s="95" t="s">
        <v>644</v>
      </c>
      <c r="AO253" s="95" t="s">
        <v>527</v>
      </c>
    </row>
    <row r="254" spans="1:41" ht="17.649999999999999" customHeight="1">
      <c r="A254" s="3" t="s">
        <v>328</v>
      </c>
      <c r="B254" s="3" t="s">
        <v>332</v>
      </c>
      <c r="C254" s="3" t="s">
        <v>347</v>
      </c>
      <c r="D254" s="4">
        <v>35</v>
      </c>
      <c r="E254" s="4">
        <v>50</v>
      </c>
      <c r="F254" s="4">
        <v>379</v>
      </c>
      <c r="G254" s="4">
        <v>464</v>
      </c>
      <c r="H254" s="4">
        <v>21</v>
      </c>
      <c r="I254" s="4">
        <v>0</v>
      </c>
      <c r="J254" s="4">
        <v>0</v>
      </c>
      <c r="K254" s="4">
        <v>0</v>
      </c>
      <c r="L254" s="4">
        <v>0</v>
      </c>
      <c r="M254" s="4">
        <v>0</v>
      </c>
      <c r="N254" s="4">
        <v>0</v>
      </c>
      <c r="O254" s="4">
        <v>0</v>
      </c>
      <c r="P254" s="4">
        <v>0</v>
      </c>
      <c r="Q254" s="91">
        <v>14</v>
      </c>
      <c r="R254" s="101">
        <v>6</v>
      </c>
      <c r="S254" s="101">
        <v>0</v>
      </c>
      <c r="T254" s="101">
        <v>0</v>
      </c>
      <c r="U254" s="101">
        <v>0</v>
      </c>
      <c r="V254" s="101">
        <v>0</v>
      </c>
      <c r="W254" s="101">
        <v>0</v>
      </c>
      <c r="X254" s="101">
        <v>2</v>
      </c>
      <c r="Y254" s="101">
        <v>8</v>
      </c>
      <c r="Z254" s="101" t="s">
        <v>552</v>
      </c>
      <c r="AA254" s="95">
        <v>749</v>
      </c>
      <c r="AB254" s="95" t="s">
        <v>647</v>
      </c>
      <c r="AC254" s="95">
        <v>40</v>
      </c>
      <c r="AD254" s="95" t="s">
        <v>647</v>
      </c>
      <c r="AE254" s="95" t="s">
        <v>475</v>
      </c>
      <c r="AF254" s="95">
        <v>18875024</v>
      </c>
      <c r="AG254" s="96">
        <v>2.6440023049661083E-3</v>
      </c>
      <c r="AH254" s="95">
        <v>71</v>
      </c>
      <c r="AI254" s="95">
        <v>1.7739356386168299E-3</v>
      </c>
      <c r="AJ254" s="95">
        <v>119</v>
      </c>
      <c r="AK254" s="97">
        <v>0.59663865546218486</v>
      </c>
      <c r="AL254" s="95">
        <v>31877098.800000001</v>
      </c>
      <c r="AM254" s="95">
        <v>2.8</v>
      </c>
      <c r="AN254" s="95" t="s">
        <v>644</v>
      </c>
      <c r="AO254" s="95">
        <v>3</v>
      </c>
    </row>
    <row r="255" spans="1:41" ht="17.649999999999999" customHeight="1">
      <c r="A255" s="3" t="s">
        <v>328</v>
      </c>
      <c r="B255" s="3" t="s">
        <v>348</v>
      </c>
      <c r="C255" s="3" t="s">
        <v>348</v>
      </c>
      <c r="D255" s="4">
        <v>4</v>
      </c>
      <c r="E255" s="4">
        <v>8</v>
      </c>
      <c r="F255" s="4">
        <v>117</v>
      </c>
      <c r="G255" s="4">
        <v>129</v>
      </c>
      <c r="H255" s="4">
        <v>238</v>
      </c>
      <c r="I255" s="4">
        <v>1</v>
      </c>
      <c r="J255" s="4">
        <v>0</v>
      </c>
      <c r="K255" s="4">
        <v>0</v>
      </c>
      <c r="L255" s="4">
        <v>1</v>
      </c>
      <c r="M255" s="4">
        <v>0</v>
      </c>
      <c r="N255" s="4">
        <v>0</v>
      </c>
      <c r="O255" s="4">
        <v>0</v>
      </c>
      <c r="P255" s="4">
        <v>5</v>
      </c>
      <c r="Q255" s="91">
        <v>1</v>
      </c>
      <c r="R255" s="101">
        <v>2</v>
      </c>
      <c r="S255" s="101">
        <v>0</v>
      </c>
      <c r="T255" s="101">
        <v>34</v>
      </c>
      <c r="U255" s="101">
        <v>0</v>
      </c>
      <c r="V255" s="101">
        <v>0</v>
      </c>
      <c r="W255" s="101">
        <v>0</v>
      </c>
      <c r="X255" s="101">
        <v>0</v>
      </c>
      <c r="Y255" s="101">
        <v>36</v>
      </c>
      <c r="Z255" s="101" t="s">
        <v>552</v>
      </c>
      <c r="AA255" s="95">
        <v>63</v>
      </c>
      <c r="AB255" s="95" t="s">
        <v>646</v>
      </c>
      <c r="AC255" s="95">
        <v>7</v>
      </c>
      <c r="AD255" s="95" t="s">
        <v>646</v>
      </c>
      <c r="AE255" s="95" t="s">
        <v>475</v>
      </c>
      <c r="AF255" s="95">
        <v>425278</v>
      </c>
      <c r="AG255" s="96">
        <v>5.9572693112939965E-5</v>
      </c>
      <c r="AH255" s="95">
        <v>7</v>
      </c>
      <c r="AI255" s="95">
        <v>1.7489506296222267E-4</v>
      </c>
      <c r="AJ255" s="95">
        <v>11</v>
      </c>
      <c r="AK255" s="97">
        <v>0.63636363636363635</v>
      </c>
      <c r="AL255" s="95">
        <v>2706150</v>
      </c>
      <c r="AM255" s="95">
        <v>1</v>
      </c>
      <c r="AN255" s="95" t="s">
        <v>644</v>
      </c>
      <c r="AO255" s="95" t="s">
        <v>525</v>
      </c>
    </row>
    <row r="256" spans="1:41" ht="17.649999999999999" customHeight="1">
      <c r="A256" s="3" t="s">
        <v>328</v>
      </c>
      <c r="B256" s="3" t="s">
        <v>349</v>
      </c>
      <c r="C256" s="3" t="s">
        <v>350</v>
      </c>
      <c r="D256" s="4">
        <v>92</v>
      </c>
      <c r="E256" s="4">
        <v>210</v>
      </c>
      <c r="F256" s="4">
        <v>2654</v>
      </c>
      <c r="G256" s="4">
        <v>2956</v>
      </c>
      <c r="H256" s="4">
        <v>234</v>
      </c>
      <c r="I256" s="4">
        <v>1</v>
      </c>
      <c r="J256" s="4">
        <v>4</v>
      </c>
      <c r="K256" s="4">
        <v>6</v>
      </c>
      <c r="L256" s="4">
        <v>11</v>
      </c>
      <c r="M256" s="4">
        <v>0</v>
      </c>
      <c r="N256" s="4">
        <v>0</v>
      </c>
      <c r="O256" s="4">
        <v>0</v>
      </c>
      <c r="P256" s="4">
        <v>0</v>
      </c>
      <c r="Q256" s="91">
        <v>27</v>
      </c>
      <c r="R256" s="101">
        <v>4</v>
      </c>
      <c r="S256" s="101">
        <v>9</v>
      </c>
      <c r="T256" s="101">
        <v>17</v>
      </c>
      <c r="U256" s="101">
        <v>0</v>
      </c>
      <c r="V256" s="101">
        <v>0</v>
      </c>
      <c r="W256" s="101">
        <v>0</v>
      </c>
      <c r="X256" s="101">
        <v>0</v>
      </c>
      <c r="Y256" s="101">
        <v>30</v>
      </c>
      <c r="Z256" s="101" t="s">
        <v>552</v>
      </c>
      <c r="AA256" s="95">
        <v>1255</v>
      </c>
      <c r="AB256" s="95" t="s">
        <v>646</v>
      </c>
      <c r="AC256" s="95">
        <v>161</v>
      </c>
      <c r="AD256" s="95" t="s">
        <v>646</v>
      </c>
      <c r="AE256" s="95">
        <v>7</v>
      </c>
      <c r="AF256" s="95">
        <v>7986241.8207999989</v>
      </c>
      <c r="AG256" s="96">
        <v>1.118708075932085E-3</v>
      </c>
      <c r="AH256" s="95">
        <v>103</v>
      </c>
      <c r="AI256" s="95">
        <v>2.5734559264441333E-3</v>
      </c>
      <c r="AJ256" s="95">
        <v>175</v>
      </c>
      <c r="AK256" s="97">
        <v>0.58857142857142852</v>
      </c>
      <c r="AL256" s="95">
        <v>14081442.98</v>
      </c>
      <c r="AM256" s="95">
        <v>2.8</v>
      </c>
      <c r="AN256" s="95" t="s">
        <v>485</v>
      </c>
      <c r="AO256" s="95" t="s">
        <v>528</v>
      </c>
    </row>
    <row r="257" spans="1:41" ht="17.649999999999999" customHeight="1">
      <c r="A257" s="3" t="s">
        <v>328</v>
      </c>
      <c r="B257" s="3" t="s">
        <v>342</v>
      </c>
      <c r="C257" s="3" t="s">
        <v>351</v>
      </c>
      <c r="D257" s="4">
        <v>48</v>
      </c>
      <c r="E257" s="4">
        <v>160</v>
      </c>
      <c r="F257" s="4">
        <v>2359</v>
      </c>
      <c r="G257" s="4">
        <v>2567</v>
      </c>
      <c r="H257" s="4">
        <v>49</v>
      </c>
      <c r="I257" s="4">
        <v>0</v>
      </c>
      <c r="J257" s="4">
        <v>1</v>
      </c>
      <c r="K257" s="4">
        <v>2</v>
      </c>
      <c r="L257" s="4">
        <v>3</v>
      </c>
      <c r="M257" s="4">
        <v>0</v>
      </c>
      <c r="N257" s="4">
        <v>0</v>
      </c>
      <c r="O257" s="4">
        <v>0</v>
      </c>
      <c r="P257" s="4">
        <v>0</v>
      </c>
      <c r="Q257" s="91">
        <v>51</v>
      </c>
      <c r="R257" s="101">
        <v>2</v>
      </c>
      <c r="S257" s="101">
        <v>1</v>
      </c>
      <c r="T257" s="101">
        <v>15</v>
      </c>
      <c r="U257" s="101">
        <v>0</v>
      </c>
      <c r="V257" s="101">
        <v>0</v>
      </c>
      <c r="W257" s="101">
        <v>0</v>
      </c>
      <c r="X257" s="101">
        <v>3</v>
      </c>
      <c r="Y257" s="101">
        <v>21</v>
      </c>
      <c r="Z257" s="101" t="s">
        <v>553</v>
      </c>
      <c r="AA257" s="95">
        <v>919</v>
      </c>
      <c r="AB257" s="95" t="s">
        <v>646</v>
      </c>
      <c r="AC257" s="95">
        <v>137</v>
      </c>
      <c r="AD257" s="95" t="s">
        <v>646</v>
      </c>
      <c r="AE257" s="95">
        <v>2</v>
      </c>
      <c r="AF257" s="95">
        <v>8819931.9829999991</v>
      </c>
      <c r="AG257" s="96">
        <v>1.2354909054789172E-3</v>
      </c>
      <c r="AH257" s="95">
        <v>92</v>
      </c>
      <c r="AI257" s="95">
        <v>2.2986208275034979E-3</v>
      </c>
      <c r="AJ257" s="95">
        <v>135</v>
      </c>
      <c r="AK257" s="97">
        <v>0.68148148148148147</v>
      </c>
      <c r="AL257" s="95">
        <v>13795348.699999999</v>
      </c>
      <c r="AM257" s="95">
        <v>1.5</v>
      </c>
      <c r="AN257" s="95" t="s">
        <v>644</v>
      </c>
      <c r="AO257" s="95" t="s">
        <v>526</v>
      </c>
    </row>
    <row r="258" spans="1:41" ht="17.649999999999999" customHeight="1">
      <c r="A258" s="3" t="s">
        <v>328</v>
      </c>
      <c r="B258" s="3" t="s">
        <v>342</v>
      </c>
      <c r="C258" s="3" t="s">
        <v>352</v>
      </c>
      <c r="D258" s="4">
        <v>51</v>
      </c>
      <c r="E258" s="4">
        <v>128</v>
      </c>
      <c r="F258" s="4">
        <v>2485</v>
      </c>
      <c r="G258" s="4">
        <v>2664</v>
      </c>
      <c r="H258" s="4">
        <v>144</v>
      </c>
      <c r="I258" s="4">
        <v>1</v>
      </c>
      <c r="J258" s="4">
        <v>2</v>
      </c>
      <c r="K258" s="4">
        <v>3</v>
      </c>
      <c r="L258" s="4">
        <v>6</v>
      </c>
      <c r="M258" s="4">
        <v>0</v>
      </c>
      <c r="N258" s="4">
        <v>0</v>
      </c>
      <c r="O258" s="4">
        <v>0</v>
      </c>
      <c r="P258" s="4">
        <v>0</v>
      </c>
      <c r="Q258" s="91">
        <v>42</v>
      </c>
      <c r="R258" s="101">
        <v>2</v>
      </c>
      <c r="S258" s="101">
        <v>10</v>
      </c>
      <c r="T258" s="101">
        <v>17</v>
      </c>
      <c r="U258" s="101">
        <v>0</v>
      </c>
      <c r="V258" s="101">
        <v>0</v>
      </c>
      <c r="W258" s="101">
        <v>0</v>
      </c>
      <c r="X258" s="101">
        <v>1</v>
      </c>
      <c r="Y258" s="101">
        <v>30</v>
      </c>
      <c r="Z258" s="101" t="s">
        <v>553</v>
      </c>
      <c r="AA258" s="95">
        <v>1097</v>
      </c>
      <c r="AB258" s="95" t="s">
        <v>646</v>
      </c>
      <c r="AC258" s="95">
        <v>131</v>
      </c>
      <c r="AD258" s="95" t="s">
        <v>646</v>
      </c>
      <c r="AE258" s="95">
        <v>3</v>
      </c>
      <c r="AF258" s="95">
        <v>6472373.5690000001</v>
      </c>
      <c r="AG258" s="96">
        <v>9.0664629804114243E-4</v>
      </c>
      <c r="AH258" s="95">
        <v>97</v>
      </c>
      <c r="AI258" s="95">
        <v>2.4235458724765143E-3</v>
      </c>
      <c r="AJ258" s="95">
        <v>159</v>
      </c>
      <c r="AK258" s="97">
        <v>0.61006289308176098</v>
      </c>
      <c r="AL258" s="95">
        <v>9603909.3300000001</v>
      </c>
      <c r="AM258" s="95">
        <v>0.6</v>
      </c>
      <c r="AN258" s="95" t="s">
        <v>644</v>
      </c>
      <c r="AO258" s="95" t="s">
        <v>526</v>
      </c>
    </row>
    <row r="259" spans="1:41" ht="17.649999999999999" customHeight="1">
      <c r="A259" s="3" t="s">
        <v>328</v>
      </c>
      <c r="B259" s="3" t="s">
        <v>334</v>
      </c>
      <c r="C259" s="3" t="s">
        <v>353</v>
      </c>
      <c r="D259" s="4">
        <v>49</v>
      </c>
      <c r="E259" s="4">
        <v>86</v>
      </c>
      <c r="F259" s="4">
        <v>1836</v>
      </c>
      <c r="G259" s="4">
        <v>1971</v>
      </c>
      <c r="H259" s="4">
        <v>154</v>
      </c>
      <c r="I259" s="4">
        <v>0</v>
      </c>
      <c r="J259" s="4">
        <v>2</v>
      </c>
      <c r="K259" s="4">
        <v>3</v>
      </c>
      <c r="L259" s="4">
        <v>5</v>
      </c>
      <c r="M259" s="4">
        <v>0</v>
      </c>
      <c r="N259" s="4">
        <v>0</v>
      </c>
      <c r="O259" s="4">
        <v>0</v>
      </c>
      <c r="P259" s="4">
        <v>0</v>
      </c>
      <c r="Q259" s="91">
        <v>47</v>
      </c>
      <c r="R259" s="101">
        <v>4</v>
      </c>
      <c r="S259" s="101">
        <v>3</v>
      </c>
      <c r="T259" s="101">
        <v>44</v>
      </c>
      <c r="U259" s="101">
        <v>0</v>
      </c>
      <c r="V259" s="101">
        <v>0</v>
      </c>
      <c r="W259" s="101">
        <v>0</v>
      </c>
      <c r="X259" s="101">
        <v>3</v>
      </c>
      <c r="Y259" s="101">
        <v>54</v>
      </c>
      <c r="Z259" s="101" t="s">
        <v>552</v>
      </c>
      <c r="AA259" s="95">
        <v>864</v>
      </c>
      <c r="AB259" s="95" t="s">
        <v>646</v>
      </c>
      <c r="AC259" s="95">
        <v>144</v>
      </c>
      <c r="AD259" s="95" t="s">
        <v>646</v>
      </c>
      <c r="AE259" s="95">
        <v>2</v>
      </c>
      <c r="AF259" s="95">
        <v>3493343.59</v>
      </c>
      <c r="AG259" s="96">
        <v>4.8934552369303368E-4</v>
      </c>
      <c r="AH259" s="95">
        <v>53</v>
      </c>
      <c r="AI259" s="95">
        <v>1.3242054767139716E-3</v>
      </c>
      <c r="AJ259" s="95">
        <v>83</v>
      </c>
      <c r="AK259" s="97">
        <v>0.63855421686746983</v>
      </c>
      <c r="AL259" s="95">
        <v>9336441</v>
      </c>
      <c r="AM259" s="95">
        <v>2</v>
      </c>
      <c r="AN259" s="95" t="s">
        <v>644</v>
      </c>
      <c r="AO259" s="95" t="s">
        <v>523</v>
      </c>
    </row>
    <row r="260" spans="1:41" ht="17.649999999999999" customHeight="1">
      <c r="A260" s="3" t="s">
        <v>328</v>
      </c>
      <c r="B260" s="3" t="s">
        <v>354</v>
      </c>
      <c r="C260" s="3" t="s">
        <v>354</v>
      </c>
      <c r="D260" s="4">
        <v>36</v>
      </c>
      <c r="E260" s="4">
        <v>80</v>
      </c>
      <c r="F260" s="4">
        <v>958</v>
      </c>
      <c r="G260" s="4">
        <v>1074</v>
      </c>
      <c r="H260" s="4">
        <v>66</v>
      </c>
      <c r="I260" s="4">
        <v>0</v>
      </c>
      <c r="J260" s="4">
        <v>3</v>
      </c>
      <c r="K260" s="4">
        <v>5</v>
      </c>
      <c r="L260" s="4">
        <v>8</v>
      </c>
      <c r="M260" s="4">
        <v>0</v>
      </c>
      <c r="N260" s="4">
        <v>0</v>
      </c>
      <c r="O260" s="4">
        <v>0</v>
      </c>
      <c r="P260" s="4">
        <v>0</v>
      </c>
      <c r="Q260" s="91">
        <v>36</v>
      </c>
      <c r="R260" s="101">
        <v>3</v>
      </c>
      <c r="S260" s="101">
        <v>3</v>
      </c>
      <c r="T260" s="101">
        <v>1</v>
      </c>
      <c r="U260" s="101">
        <v>0</v>
      </c>
      <c r="V260" s="101">
        <v>0</v>
      </c>
      <c r="W260" s="101">
        <v>0</v>
      </c>
      <c r="X260" s="101">
        <v>4</v>
      </c>
      <c r="Y260" s="101">
        <v>11</v>
      </c>
      <c r="Z260" s="101" t="s">
        <v>552</v>
      </c>
      <c r="AA260" s="95">
        <v>1561</v>
      </c>
      <c r="AB260" s="95" t="s">
        <v>646</v>
      </c>
      <c r="AC260" s="95">
        <v>86</v>
      </c>
      <c r="AD260" s="95" t="s">
        <v>647</v>
      </c>
      <c r="AE260" s="95">
        <v>6</v>
      </c>
      <c r="AF260" s="95">
        <v>35732612.651000001</v>
      </c>
      <c r="AG260" s="96">
        <v>5.0054034480541652E-3</v>
      </c>
      <c r="AH260" s="95">
        <v>119</v>
      </c>
      <c r="AI260" s="95">
        <v>2.9732160703577854E-3</v>
      </c>
      <c r="AJ260" s="95">
        <v>177</v>
      </c>
      <c r="AK260" s="97">
        <v>0.67231638418079098</v>
      </c>
      <c r="AL260" s="95">
        <v>48769118</v>
      </c>
      <c r="AM260" s="95">
        <v>1</v>
      </c>
      <c r="AN260" s="95" t="s">
        <v>644</v>
      </c>
      <c r="AO260" s="95">
        <v>1.6</v>
      </c>
    </row>
    <row r="261" spans="1:41" ht="17.649999999999999" customHeight="1">
      <c r="A261" s="3" t="s">
        <v>328</v>
      </c>
      <c r="B261" s="3" t="s">
        <v>355</v>
      </c>
      <c r="C261" s="3" t="s">
        <v>356</v>
      </c>
      <c r="D261" s="4">
        <v>8</v>
      </c>
      <c r="E261" s="4">
        <v>17</v>
      </c>
      <c r="F261" s="4">
        <v>205</v>
      </c>
      <c r="G261" s="4">
        <v>230</v>
      </c>
      <c r="H261" s="4">
        <v>15</v>
      </c>
      <c r="I261" s="4">
        <v>0</v>
      </c>
      <c r="J261" s="4">
        <v>1</v>
      </c>
      <c r="K261" s="4">
        <v>2</v>
      </c>
      <c r="L261" s="4">
        <v>3</v>
      </c>
      <c r="M261" s="4">
        <v>0</v>
      </c>
      <c r="N261" s="4">
        <v>0</v>
      </c>
      <c r="O261" s="4">
        <v>0</v>
      </c>
      <c r="P261" s="4">
        <v>0</v>
      </c>
      <c r="Q261" s="91">
        <v>16</v>
      </c>
      <c r="R261" s="101">
        <v>0</v>
      </c>
      <c r="S261" s="101">
        <v>1</v>
      </c>
      <c r="T261" s="101">
        <v>1</v>
      </c>
      <c r="U261" s="101">
        <v>0</v>
      </c>
      <c r="V261" s="101">
        <v>0</v>
      </c>
      <c r="W261" s="101">
        <v>0</v>
      </c>
      <c r="X261" s="101">
        <v>1</v>
      </c>
      <c r="Y261" s="101">
        <v>3</v>
      </c>
      <c r="Z261" s="101" t="s">
        <v>553</v>
      </c>
      <c r="AA261" s="95">
        <v>1479</v>
      </c>
      <c r="AB261" s="95" t="s">
        <v>647</v>
      </c>
      <c r="AC261" s="95">
        <v>16</v>
      </c>
      <c r="AD261" s="95" t="s">
        <v>647</v>
      </c>
      <c r="AE261" s="95">
        <v>6</v>
      </c>
      <c r="AF261" s="95">
        <v>5421260.3949999996</v>
      </c>
      <c r="AG261" s="96">
        <v>7.5940698036736131E-4</v>
      </c>
      <c r="AH261" s="95">
        <v>30</v>
      </c>
      <c r="AI261" s="95">
        <v>7.4955026983809716E-4</v>
      </c>
      <c r="AJ261" s="95">
        <v>51</v>
      </c>
      <c r="AK261" s="97">
        <v>0.58823529411764708</v>
      </c>
      <c r="AL261" s="95">
        <v>7149163</v>
      </c>
      <c r="AM261" s="95">
        <v>2</v>
      </c>
      <c r="AN261" s="95" t="s">
        <v>485</v>
      </c>
      <c r="AO261" s="95" t="s">
        <v>523</v>
      </c>
    </row>
    <row r="262" spans="1:41" ht="17.649999999999999" customHeight="1">
      <c r="A262" s="3" t="s">
        <v>328</v>
      </c>
      <c r="B262" s="3" t="s">
        <v>334</v>
      </c>
      <c r="C262" s="3" t="s">
        <v>357</v>
      </c>
      <c r="D262" s="4">
        <v>24</v>
      </c>
      <c r="E262" s="4">
        <v>48</v>
      </c>
      <c r="F262" s="4">
        <v>1368</v>
      </c>
      <c r="G262" s="4">
        <v>1440</v>
      </c>
      <c r="H262" s="4">
        <v>257</v>
      </c>
      <c r="I262" s="4">
        <v>0</v>
      </c>
      <c r="J262" s="4">
        <v>3</v>
      </c>
      <c r="K262" s="4">
        <v>3</v>
      </c>
      <c r="L262" s="4">
        <v>6</v>
      </c>
      <c r="M262" s="4">
        <v>0</v>
      </c>
      <c r="N262" s="4">
        <v>0</v>
      </c>
      <c r="O262" s="4">
        <v>0</v>
      </c>
      <c r="P262" s="4">
        <v>2</v>
      </c>
      <c r="Q262" s="91">
        <v>25</v>
      </c>
      <c r="R262" s="101">
        <v>3</v>
      </c>
      <c r="S262" s="101">
        <v>0</v>
      </c>
      <c r="T262" s="101">
        <v>48</v>
      </c>
      <c r="U262" s="101">
        <v>0</v>
      </c>
      <c r="V262" s="101">
        <v>0</v>
      </c>
      <c r="W262" s="101">
        <v>0</v>
      </c>
      <c r="X262" s="101">
        <v>2</v>
      </c>
      <c r="Y262" s="101">
        <v>53</v>
      </c>
      <c r="Z262" s="101" t="s">
        <v>552</v>
      </c>
      <c r="AA262" s="95">
        <v>593</v>
      </c>
      <c r="AB262" s="95" t="s">
        <v>646</v>
      </c>
      <c r="AC262" s="95">
        <v>82</v>
      </c>
      <c r="AD262" s="95" t="s">
        <v>646</v>
      </c>
      <c r="AE262" s="95" t="s">
        <v>475</v>
      </c>
      <c r="AF262" s="95">
        <v>29098431.2678</v>
      </c>
      <c r="AG262" s="96">
        <v>4.0760912061866029E-3</v>
      </c>
      <c r="AH262" s="95">
        <v>58</v>
      </c>
      <c r="AI262" s="95">
        <v>1.4491305216869877E-3</v>
      </c>
      <c r="AJ262" s="95">
        <v>88</v>
      </c>
      <c r="AK262" s="97">
        <v>0.65909090909090906</v>
      </c>
      <c r="AL262" s="95">
        <v>32892834.5</v>
      </c>
      <c r="AM262" s="95">
        <v>1</v>
      </c>
      <c r="AN262" s="95" t="s">
        <v>644</v>
      </c>
      <c r="AO262" s="95" t="s">
        <v>523</v>
      </c>
    </row>
    <row r="263" spans="1:41" ht="17.649999999999999" customHeight="1">
      <c r="A263" s="3" t="s">
        <v>328</v>
      </c>
      <c r="B263" s="3" t="s">
        <v>349</v>
      </c>
      <c r="C263" s="3" t="s">
        <v>358</v>
      </c>
      <c r="D263" s="4">
        <v>53</v>
      </c>
      <c r="E263" s="4">
        <v>90</v>
      </c>
      <c r="F263" s="4">
        <v>1016</v>
      </c>
      <c r="G263" s="4">
        <v>1159</v>
      </c>
      <c r="H263" s="4">
        <v>77</v>
      </c>
      <c r="I263" s="4">
        <v>0</v>
      </c>
      <c r="J263" s="4">
        <v>0</v>
      </c>
      <c r="K263" s="4">
        <v>1</v>
      </c>
      <c r="L263" s="4">
        <v>1</v>
      </c>
      <c r="M263" s="4">
        <v>0</v>
      </c>
      <c r="N263" s="4">
        <v>0</v>
      </c>
      <c r="O263" s="4">
        <v>1</v>
      </c>
      <c r="P263" s="4">
        <v>0</v>
      </c>
      <c r="Q263" s="91">
        <v>14</v>
      </c>
      <c r="R263" s="101">
        <v>2</v>
      </c>
      <c r="S263" s="101">
        <v>10</v>
      </c>
      <c r="T263" s="101">
        <v>10</v>
      </c>
      <c r="U263" s="101">
        <v>1</v>
      </c>
      <c r="V263" s="101">
        <v>0</v>
      </c>
      <c r="W263" s="101">
        <v>0</v>
      </c>
      <c r="X263" s="101">
        <v>0</v>
      </c>
      <c r="Y263" s="101">
        <v>23</v>
      </c>
      <c r="Z263" s="101" t="s">
        <v>553</v>
      </c>
      <c r="AA263" s="95">
        <v>933</v>
      </c>
      <c r="AB263" s="95" t="s">
        <v>646</v>
      </c>
      <c r="AC263" s="95">
        <v>70</v>
      </c>
      <c r="AD263" s="95" t="s">
        <v>646</v>
      </c>
      <c r="AE263" s="95">
        <v>6</v>
      </c>
      <c r="AF263" s="95">
        <v>6526733.3725999985</v>
      </c>
      <c r="AG263" s="96">
        <v>9.1426098748555857E-4</v>
      </c>
      <c r="AH263" s="95">
        <v>77</v>
      </c>
      <c r="AI263" s="95">
        <v>1.9238456925844494E-3</v>
      </c>
      <c r="AJ263" s="95">
        <v>124</v>
      </c>
      <c r="AK263" s="97">
        <v>0.62096774193548387</v>
      </c>
      <c r="AL263" s="95">
        <v>11663752.67</v>
      </c>
      <c r="AM263" s="95">
        <v>1</v>
      </c>
      <c r="AN263" s="95" t="s">
        <v>644</v>
      </c>
      <c r="AO263" s="95" t="s">
        <v>528</v>
      </c>
    </row>
    <row r="264" spans="1:41" ht="17.649999999999999" customHeight="1">
      <c r="A264" s="3" t="s">
        <v>328</v>
      </c>
      <c r="B264" s="3" t="s">
        <v>359</v>
      </c>
      <c r="C264" s="3" t="s">
        <v>359</v>
      </c>
      <c r="D264" s="4">
        <v>45</v>
      </c>
      <c r="E264" s="4">
        <v>118</v>
      </c>
      <c r="F264" s="4">
        <v>1917</v>
      </c>
      <c r="G264" s="4">
        <v>2080</v>
      </c>
      <c r="H264" s="4">
        <v>37</v>
      </c>
      <c r="I264" s="4">
        <v>1</v>
      </c>
      <c r="J264" s="4">
        <v>3</v>
      </c>
      <c r="K264" s="4">
        <v>3</v>
      </c>
      <c r="L264" s="4">
        <v>7</v>
      </c>
      <c r="M264" s="4">
        <v>0</v>
      </c>
      <c r="N264" s="4">
        <v>0</v>
      </c>
      <c r="O264" s="4">
        <v>1</v>
      </c>
      <c r="P264" s="4">
        <v>0</v>
      </c>
      <c r="Q264" s="91">
        <v>30</v>
      </c>
      <c r="R264" s="101">
        <v>6</v>
      </c>
      <c r="S264" s="101">
        <v>1</v>
      </c>
      <c r="T264" s="101">
        <v>1</v>
      </c>
      <c r="U264" s="101">
        <v>2</v>
      </c>
      <c r="V264" s="101">
        <v>0</v>
      </c>
      <c r="W264" s="101">
        <v>0</v>
      </c>
      <c r="X264" s="101">
        <v>2</v>
      </c>
      <c r="Y264" s="101">
        <v>12</v>
      </c>
      <c r="Z264" s="101" t="s">
        <v>552</v>
      </c>
      <c r="AA264" s="95">
        <v>1954</v>
      </c>
      <c r="AB264" s="95" t="s">
        <v>646</v>
      </c>
      <c r="AC264" s="95">
        <v>105</v>
      </c>
      <c r="AD264" s="95" t="s">
        <v>646</v>
      </c>
      <c r="AE264" s="95">
        <v>3</v>
      </c>
      <c r="AF264" s="95">
        <v>11702996.120999999</v>
      </c>
      <c r="AG264" s="96">
        <v>1.639348841036357E-3</v>
      </c>
      <c r="AH264" s="95">
        <v>86</v>
      </c>
      <c r="AI264" s="95">
        <v>2.1487107735358784E-3</v>
      </c>
      <c r="AJ264" s="95">
        <v>133</v>
      </c>
      <c r="AK264" s="97">
        <v>0.64661654135338342</v>
      </c>
      <c r="AL264" s="95">
        <v>25981166</v>
      </c>
      <c r="AM264" s="95">
        <v>2.8</v>
      </c>
      <c r="AN264" s="95" t="s">
        <v>485</v>
      </c>
      <c r="AO264" s="95">
        <v>1</v>
      </c>
    </row>
    <row r="265" spans="1:41" ht="17.649999999999999" customHeight="1">
      <c r="A265" s="3" t="s">
        <v>328</v>
      </c>
      <c r="B265" s="3" t="s">
        <v>342</v>
      </c>
      <c r="C265" s="3" t="s">
        <v>360</v>
      </c>
      <c r="D265" s="4">
        <v>79</v>
      </c>
      <c r="E265" s="4">
        <v>135</v>
      </c>
      <c r="F265" s="4">
        <v>2595</v>
      </c>
      <c r="G265" s="4">
        <v>2809</v>
      </c>
      <c r="H265" s="4">
        <v>415</v>
      </c>
      <c r="I265" s="4">
        <v>0</v>
      </c>
      <c r="J265" s="4">
        <v>3</v>
      </c>
      <c r="K265" s="4">
        <v>4</v>
      </c>
      <c r="L265" s="4">
        <v>7</v>
      </c>
      <c r="M265" s="4">
        <v>0</v>
      </c>
      <c r="N265" s="4">
        <v>0</v>
      </c>
      <c r="O265" s="4">
        <v>0</v>
      </c>
      <c r="P265" s="4">
        <v>4</v>
      </c>
      <c r="Q265" s="91">
        <v>46</v>
      </c>
      <c r="R265" s="101">
        <v>8</v>
      </c>
      <c r="S265" s="101">
        <v>16</v>
      </c>
      <c r="T265" s="101">
        <v>25</v>
      </c>
      <c r="U265" s="101">
        <v>0</v>
      </c>
      <c r="V265" s="101">
        <v>0</v>
      </c>
      <c r="W265" s="101">
        <v>0</v>
      </c>
      <c r="X265" s="101">
        <v>0</v>
      </c>
      <c r="Y265" s="101">
        <v>49</v>
      </c>
      <c r="Z265" s="101" t="s">
        <v>552</v>
      </c>
      <c r="AA265" s="95">
        <v>1569</v>
      </c>
      <c r="AB265" s="95" t="s">
        <v>647</v>
      </c>
      <c r="AC265" s="95">
        <v>164</v>
      </c>
      <c r="AD265" s="95" t="s">
        <v>647</v>
      </c>
      <c r="AE265" s="95">
        <v>2</v>
      </c>
      <c r="AF265" s="95">
        <v>6596890.8442000002</v>
      </c>
      <c r="AG265" s="96">
        <v>9.2408860500917068E-4</v>
      </c>
      <c r="AH265" s="95">
        <v>120</v>
      </c>
      <c r="AI265" s="95">
        <v>2.9982010793523886E-3</v>
      </c>
      <c r="AJ265" s="95">
        <v>210</v>
      </c>
      <c r="AK265" s="97">
        <v>0.5714285714285714</v>
      </c>
      <c r="AL265" s="95">
        <v>25679814.050000001</v>
      </c>
      <c r="AM265" s="95">
        <v>1.2</v>
      </c>
      <c r="AN265" s="95" t="s">
        <v>488</v>
      </c>
      <c r="AO265" s="95" t="s">
        <v>526</v>
      </c>
    </row>
    <row r="266" spans="1:41" ht="17.649999999999999" customHeight="1">
      <c r="A266" s="3" t="s">
        <v>328</v>
      </c>
      <c r="B266" s="3" t="s">
        <v>349</v>
      </c>
      <c r="C266" s="3" t="s">
        <v>361</v>
      </c>
      <c r="D266" s="4">
        <v>94</v>
      </c>
      <c r="E266" s="4">
        <v>268</v>
      </c>
      <c r="F266" s="4">
        <v>4315</v>
      </c>
      <c r="G266" s="4">
        <v>4677</v>
      </c>
      <c r="H266" s="4">
        <v>65</v>
      </c>
      <c r="I266" s="4">
        <v>2</v>
      </c>
      <c r="J266" s="4">
        <v>4</v>
      </c>
      <c r="K266" s="4">
        <v>10</v>
      </c>
      <c r="L266" s="4">
        <v>16</v>
      </c>
      <c r="M266" s="4">
        <v>0</v>
      </c>
      <c r="N266" s="4">
        <v>0</v>
      </c>
      <c r="O266" s="4">
        <v>1</v>
      </c>
      <c r="P266" s="4">
        <v>0</v>
      </c>
      <c r="Q266" s="91">
        <v>88</v>
      </c>
      <c r="R266" s="101">
        <v>9</v>
      </c>
      <c r="S266" s="101">
        <v>13</v>
      </c>
      <c r="T266" s="101">
        <v>3</v>
      </c>
      <c r="U266" s="101">
        <v>2</v>
      </c>
      <c r="V266" s="101">
        <v>0</v>
      </c>
      <c r="W266" s="101">
        <v>0</v>
      </c>
      <c r="X266" s="101">
        <v>1</v>
      </c>
      <c r="Y266" s="101">
        <v>28</v>
      </c>
      <c r="Z266" s="101" t="s">
        <v>552</v>
      </c>
      <c r="AA266" s="95">
        <v>1903</v>
      </c>
      <c r="AB266" s="95" t="s">
        <v>647</v>
      </c>
      <c r="AC266" s="95">
        <v>287</v>
      </c>
      <c r="AD266" s="95" t="s">
        <v>648</v>
      </c>
      <c r="AE266" s="95">
        <v>5</v>
      </c>
      <c r="AF266" s="95">
        <v>10049198.165999999</v>
      </c>
      <c r="AG266" s="96">
        <v>1.4076857922917176E-3</v>
      </c>
      <c r="AH266" s="95">
        <v>126</v>
      </c>
      <c r="AI266" s="95">
        <v>3.1481111333200081E-3</v>
      </c>
      <c r="AJ266" s="95">
        <v>217</v>
      </c>
      <c r="AK266" s="97">
        <v>0.58064516129032262</v>
      </c>
      <c r="AL266" s="95">
        <v>26725987</v>
      </c>
      <c r="AM266" s="95">
        <v>2.4</v>
      </c>
      <c r="AN266" s="95" t="s">
        <v>488</v>
      </c>
      <c r="AO266" s="95" t="s">
        <v>528</v>
      </c>
    </row>
    <row r="267" spans="1:41" ht="17.649999999999999" customHeight="1">
      <c r="A267" s="3" t="s">
        <v>328</v>
      </c>
      <c r="B267" s="3" t="s">
        <v>332</v>
      </c>
      <c r="C267" s="3" t="s">
        <v>362</v>
      </c>
      <c r="D267" s="4">
        <v>42</v>
      </c>
      <c r="E267" s="4">
        <v>203</v>
      </c>
      <c r="F267" s="4">
        <v>3046</v>
      </c>
      <c r="G267" s="4">
        <v>3291</v>
      </c>
      <c r="H267" s="4">
        <v>68</v>
      </c>
      <c r="I267" s="4">
        <v>1</v>
      </c>
      <c r="J267" s="4">
        <v>5</v>
      </c>
      <c r="K267" s="4">
        <v>8</v>
      </c>
      <c r="L267" s="4">
        <v>14</v>
      </c>
      <c r="M267" s="4">
        <v>0</v>
      </c>
      <c r="N267" s="4">
        <v>0</v>
      </c>
      <c r="O267" s="4">
        <v>0</v>
      </c>
      <c r="P267" s="4">
        <v>0</v>
      </c>
      <c r="Q267" s="91">
        <v>42</v>
      </c>
      <c r="R267" s="101">
        <v>5</v>
      </c>
      <c r="S267" s="101">
        <v>6</v>
      </c>
      <c r="T267" s="101">
        <v>4</v>
      </c>
      <c r="U267" s="101">
        <v>0</v>
      </c>
      <c r="V267" s="101">
        <v>0</v>
      </c>
      <c r="W267" s="101">
        <v>0</v>
      </c>
      <c r="X267" s="101">
        <v>2</v>
      </c>
      <c r="Y267" s="101">
        <v>17</v>
      </c>
      <c r="Z267" s="101" t="s">
        <v>553</v>
      </c>
      <c r="AA267" s="95">
        <v>1554</v>
      </c>
      <c r="AB267" s="95" t="s">
        <v>647</v>
      </c>
      <c r="AC267" s="95">
        <v>228</v>
      </c>
      <c r="AD267" s="95" t="s">
        <v>647</v>
      </c>
      <c r="AE267" s="95">
        <v>6</v>
      </c>
      <c r="AF267" s="95">
        <v>22527636.9472</v>
      </c>
      <c r="AG267" s="96">
        <v>3.1556581869160252E-3</v>
      </c>
      <c r="AH267" s="95">
        <v>94</v>
      </c>
      <c r="AI267" s="95">
        <v>2.3485908454927043E-3</v>
      </c>
      <c r="AJ267" s="95">
        <v>160</v>
      </c>
      <c r="AK267" s="97">
        <v>0.58750000000000002</v>
      </c>
      <c r="AL267" s="95">
        <v>55682551.5</v>
      </c>
      <c r="AM267" s="95">
        <v>1.5</v>
      </c>
      <c r="AN267" s="95" t="s">
        <v>488</v>
      </c>
      <c r="AO267" s="95" t="s">
        <v>524</v>
      </c>
    </row>
    <row r="268" spans="1:41" ht="17.649999999999999" customHeight="1">
      <c r="A268" s="3" t="s">
        <v>328</v>
      </c>
      <c r="B268" s="3" t="s">
        <v>363</v>
      </c>
      <c r="C268" s="3" t="s">
        <v>364</v>
      </c>
      <c r="D268" s="4">
        <v>14</v>
      </c>
      <c r="E268" s="4">
        <v>28</v>
      </c>
      <c r="F268" s="4">
        <v>617</v>
      </c>
      <c r="G268" s="4">
        <v>659</v>
      </c>
      <c r="H268" s="4">
        <v>53</v>
      </c>
      <c r="I268" s="4">
        <v>0</v>
      </c>
      <c r="J268" s="4">
        <v>0</v>
      </c>
      <c r="K268" s="4">
        <v>2</v>
      </c>
      <c r="L268" s="4">
        <v>2</v>
      </c>
      <c r="M268" s="4">
        <v>0</v>
      </c>
      <c r="N268" s="4">
        <v>0</v>
      </c>
      <c r="O268" s="4">
        <v>0</v>
      </c>
      <c r="P268" s="4">
        <v>0</v>
      </c>
      <c r="Q268" s="91">
        <v>28</v>
      </c>
      <c r="R268" s="101">
        <v>2</v>
      </c>
      <c r="S268" s="101">
        <v>0</v>
      </c>
      <c r="T268" s="101">
        <v>11</v>
      </c>
      <c r="U268" s="101">
        <v>0</v>
      </c>
      <c r="V268" s="101">
        <v>0</v>
      </c>
      <c r="W268" s="101">
        <v>0</v>
      </c>
      <c r="X268" s="101">
        <v>0</v>
      </c>
      <c r="Y268" s="101">
        <v>13</v>
      </c>
      <c r="Z268" s="101" t="s">
        <v>552</v>
      </c>
      <c r="AA268" s="95">
        <v>1109</v>
      </c>
      <c r="AB268" s="95" t="s">
        <v>646</v>
      </c>
      <c r="AC268" s="95">
        <v>35</v>
      </c>
      <c r="AD268" s="95" t="s">
        <v>647</v>
      </c>
      <c r="AE268" s="95" t="s">
        <v>475</v>
      </c>
      <c r="AF268" s="95">
        <v>22622786.691999998</v>
      </c>
      <c r="AG268" s="96">
        <v>3.1689867074290658E-3</v>
      </c>
      <c r="AH268" s="95">
        <v>68</v>
      </c>
      <c r="AI268" s="95">
        <v>1.6989806116330202E-3</v>
      </c>
      <c r="AJ268" s="95">
        <v>101</v>
      </c>
      <c r="AK268" s="97">
        <v>0.67326732673267331</v>
      </c>
      <c r="AL268" s="95">
        <v>75731767</v>
      </c>
      <c r="AM268" s="95">
        <v>1</v>
      </c>
      <c r="AN268" s="95" t="s">
        <v>644</v>
      </c>
      <c r="AO268" s="95" t="s">
        <v>530</v>
      </c>
    </row>
    <row r="269" spans="1:41" ht="17.649999999999999" customHeight="1">
      <c r="A269" s="3" t="s">
        <v>328</v>
      </c>
      <c r="B269" s="3" t="s">
        <v>349</v>
      </c>
      <c r="C269" s="3" t="s">
        <v>365</v>
      </c>
      <c r="D269" s="4">
        <v>37</v>
      </c>
      <c r="E269" s="4">
        <v>116</v>
      </c>
      <c r="F269" s="4">
        <v>1485</v>
      </c>
      <c r="G269" s="4">
        <v>1638</v>
      </c>
      <c r="H269" s="4">
        <v>32</v>
      </c>
      <c r="I269" s="4">
        <v>1</v>
      </c>
      <c r="J269" s="4">
        <v>2</v>
      </c>
      <c r="K269" s="4">
        <v>3</v>
      </c>
      <c r="L269" s="4">
        <v>6</v>
      </c>
      <c r="M269" s="4">
        <v>0</v>
      </c>
      <c r="N269" s="4">
        <v>0</v>
      </c>
      <c r="O269" s="4">
        <v>0</v>
      </c>
      <c r="P269" s="4">
        <v>0</v>
      </c>
      <c r="Q269" s="91">
        <v>41</v>
      </c>
      <c r="R269" s="101">
        <v>5</v>
      </c>
      <c r="S269" s="101">
        <v>2</v>
      </c>
      <c r="T269" s="101">
        <v>10</v>
      </c>
      <c r="U269" s="101">
        <v>0</v>
      </c>
      <c r="V269" s="101">
        <v>0</v>
      </c>
      <c r="W269" s="101">
        <v>0</v>
      </c>
      <c r="X269" s="101">
        <v>0</v>
      </c>
      <c r="Y269" s="101">
        <v>17</v>
      </c>
      <c r="Z269" s="101" t="s">
        <v>553</v>
      </c>
      <c r="AA269" s="95">
        <v>962</v>
      </c>
      <c r="AB269" s="95" t="s">
        <v>646</v>
      </c>
      <c r="AC269" s="95">
        <v>121</v>
      </c>
      <c r="AD269" s="95" t="s">
        <v>646</v>
      </c>
      <c r="AE269" s="95" t="s">
        <v>475</v>
      </c>
      <c r="AF269" s="95">
        <v>15803819.523</v>
      </c>
      <c r="AG269" s="96">
        <v>2.2137897809338088E-3</v>
      </c>
      <c r="AH269" s="95">
        <v>91</v>
      </c>
      <c r="AI269" s="95">
        <v>2.2736358185088948E-3</v>
      </c>
      <c r="AJ269" s="95">
        <v>134</v>
      </c>
      <c r="AK269" s="97">
        <v>0.67910447761194026</v>
      </c>
      <c r="AL269" s="95">
        <v>20162249.640000001</v>
      </c>
      <c r="AM269" s="95">
        <v>1.1000000000000001</v>
      </c>
      <c r="AN269" s="95" t="s">
        <v>488</v>
      </c>
      <c r="AO269" s="95" t="s">
        <v>528</v>
      </c>
    </row>
    <row r="270" spans="1:41" ht="17.649999999999999" customHeight="1">
      <c r="A270" s="3" t="s">
        <v>328</v>
      </c>
      <c r="B270" s="3" t="s">
        <v>342</v>
      </c>
      <c r="C270" s="3" t="s">
        <v>366</v>
      </c>
      <c r="D270" s="4">
        <v>51</v>
      </c>
      <c r="E270" s="4">
        <v>162</v>
      </c>
      <c r="F270" s="4">
        <v>2681</v>
      </c>
      <c r="G270" s="4">
        <v>2894</v>
      </c>
      <c r="H270" s="4">
        <v>124</v>
      </c>
      <c r="I270" s="4">
        <v>1</v>
      </c>
      <c r="J270" s="4">
        <v>3</v>
      </c>
      <c r="K270" s="4">
        <v>5</v>
      </c>
      <c r="L270" s="4">
        <v>9</v>
      </c>
      <c r="M270" s="4">
        <v>0</v>
      </c>
      <c r="N270" s="4">
        <v>0</v>
      </c>
      <c r="O270" s="4">
        <v>0</v>
      </c>
      <c r="P270" s="4">
        <v>1</v>
      </c>
      <c r="Q270" s="91">
        <v>36</v>
      </c>
      <c r="R270" s="101">
        <v>3</v>
      </c>
      <c r="S270" s="101">
        <v>5</v>
      </c>
      <c r="T270" s="101">
        <v>8</v>
      </c>
      <c r="U270" s="101">
        <v>2</v>
      </c>
      <c r="V270" s="101">
        <v>0</v>
      </c>
      <c r="W270" s="101">
        <v>0</v>
      </c>
      <c r="X270" s="101">
        <v>2</v>
      </c>
      <c r="Y270" s="101">
        <v>20</v>
      </c>
      <c r="Z270" s="101" t="s">
        <v>552</v>
      </c>
      <c r="AA270" s="95">
        <v>1150</v>
      </c>
      <c r="AB270" s="95" t="s">
        <v>646</v>
      </c>
      <c r="AC270" s="95">
        <v>116</v>
      </c>
      <c r="AD270" s="95" t="s">
        <v>647</v>
      </c>
      <c r="AE270" s="95">
        <v>5</v>
      </c>
      <c r="AF270" s="95">
        <v>5539533.9959999984</v>
      </c>
      <c r="AG270" s="96">
        <v>7.7597467711098601E-4</v>
      </c>
      <c r="AH270" s="95">
        <v>111</v>
      </c>
      <c r="AI270" s="95">
        <v>2.7733359984009596E-3</v>
      </c>
      <c r="AJ270" s="95">
        <v>167</v>
      </c>
      <c r="AK270" s="97">
        <v>0.66467065868263475</v>
      </c>
      <c r="AL270" s="95">
        <v>8816161.0199999996</v>
      </c>
      <c r="AM270" s="95">
        <v>1.4</v>
      </c>
      <c r="AN270" s="95" t="s">
        <v>485</v>
      </c>
      <c r="AO270" s="95" t="s">
        <v>526</v>
      </c>
    </row>
    <row r="271" spans="1:41" ht="17.649999999999999" customHeight="1">
      <c r="A271" s="3" t="s">
        <v>328</v>
      </c>
      <c r="B271" s="3" t="s">
        <v>332</v>
      </c>
      <c r="C271" s="3" t="s">
        <v>367</v>
      </c>
      <c r="D271" s="4">
        <v>48</v>
      </c>
      <c r="E271" s="4">
        <v>112</v>
      </c>
      <c r="F271" s="4">
        <v>1418</v>
      </c>
      <c r="G271" s="4">
        <v>1578</v>
      </c>
      <c r="H271" s="4">
        <v>54</v>
      </c>
      <c r="I271" s="4">
        <v>1</v>
      </c>
      <c r="J271" s="4">
        <v>2</v>
      </c>
      <c r="K271" s="4">
        <v>3</v>
      </c>
      <c r="L271" s="4">
        <v>6</v>
      </c>
      <c r="M271" s="4">
        <v>0</v>
      </c>
      <c r="N271" s="4">
        <v>0</v>
      </c>
      <c r="O271" s="4">
        <v>1</v>
      </c>
      <c r="P271" s="4">
        <v>0</v>
      </c>
      <c r="Q271" s="91">
        <v>14</v>
      </c>
      <c r="R271" s="101">
        <v>6</v>
      </c>
      <c r="S271" s="101">
        <v>4</v>
      </c>
      <c r="T271" s="101">
        <v>6</v>
      </c>
      <c r="U271" s="101">
        <v>0</v>
      </c>
      <c r="V271" s="101">
        <v>0</v>
      </c>
      <c r="W271" s="101">
        <v>0</v>
      </c>
      <c r="X271" s="101">
        <v>1</v>
      </c>
      <c r="Y271" s="101">
        <v>17</v>
      </c>
      <c r="Z271" s="101" t="s">
        <v>552</v>
      </c>
      <c r="AA271" s="95">
        <v>938</v>
      </c>
      <c r="AB271" s="95" t="s">
        <v>647</v>
      </c>
      <c r="AC271" s="95">
        <v>64</v>
      </c>
      <c r="AD271" s="95" t="s">
        <v>646</v>
      </c>
      <c r="AE271" s="95">
        <v>5</v>
      </c>
      <c r="AF271" s="95">
        <v>3173425.6445999998</v>
      </c>
      <c r="AG271" s="96">
        <v>4.4453160530873799E-4</v>
      </c>
      <c r="AH271" s="95">
        <v>51</v>
      </c>
      <c r="AI271" s="95">
        <v>1.2742354587247651E-3</v>
      </c>
      <c r="AJ271" s="95">
        <v>92</v>
      </c>
      <c r="AK271" s="97">
        <v>0.55434782608695654</v>
      </c>
      <c r="AL271" s="95">
        <v>15566046.66</v>
      </c>
      <c r="AM271" s="95">
        <v>1</v>
      </c>
      <c r="AN271" s="95" t="s">
        <v>644</v>
      </c>
      <c r="AO271" s="95" t="s">
        <v>531</v>
      </c>
    </row>
    <row r="272" spans="1:41" ht="17.649999999999999" customHeight="1">
      <c r="A272" s="3" t="s">
        <v>328</v>
      </c>
      <c r="B272" s="3" t="s">
        <v>368</v>
      </c>
      <c r="C272" s="3" t="s">
        <v>369</v>
      </c>
      <c r="D272" s="4">
        <v>6</v>
      </c>
      <c r="E272" s="4">
        <v>29</v>
      </c>
      <c r="F272" s="4">
        <v>830</v>
      </c>
      <c r="G272" s="4">
        <v>865</v>
      </c>
      <c r="H272" s="4">
        <v>11</v>
      </c>
      <c r="I272" s="4">
        <v>0</v>
      </c>
      <c r="J272" s="4">
        <v>1</v>
      </c>
      <c r="K272" s="4">
        <v>5</v>
      </c>
      <c r="L272" s="4">
        <v>6</v>
      </c>
      <c r="M272" s="4">
        <v>0</v>
      </c>
      <c r="N272" s="4">
        <v>0</v>
      </c>
      <c r="O272" s="4">
        <v>0</v>
      </c>
      <c r="P272" s="4">
        <v>0</v>
      </c>
      <c r="Q272" s="91">
        <v>24</v>
      </c>
      <c r="R272" s="101">
        <v>4</v>
      </c>
      <c r="S272" s="101">
        <v>1</v>
      </c>
      <c r="T272" s="101">
        <v>1</v>
      </c>
      <c r="U272" s="101">
        <v>3</v>
      </c>
      <c r="V272" s="101">
        <v>0</v>
      </c>
      <c r="W272" s="101">
        <v>0</v>
      </c>
      <c r="X272" s="101">
        <v>1</v>
      </c>
      <c r="Y272" s="101">
        <v>10</v>
      </c>
      <c r="Z272" s="101" t="s">
        <v>552</v>
      </c>
      <c r="AA272" s="95">
        <v>885</v>
      </c>
      <c r="AB272" s="95" t="s">
        <v>646</v>
      </c>
      <c r="AC272" s="95">
        <v>38</v>
      </c>
      <c r="AD272" s="95" t="s">
        <v>646</v>
      </c>
      <c r="AE272" s="95">
        <v>5</v>
      </c>
      <c r="AF272" s="95">
        <v>15100164.156200001</v>
      </c>
      <c r="AG272" s="96">
        <v>2.1152221493524678E-3</v>
      </c>
      <c r="AH272" s="95">
        <v>80</v>
      </c>
      <c r="AI272" s="95">
        <v>1.9988007195682589E-3</v>
      </c>
      <c r="AJ272" s="95">
        <v>121</v>
      </c>
      <c r="AK272" s="97">
        <v>0.66115702479338845</v>
      </c>
      <c r="AL272" s="95">
        <v>25499112.800000001</v>
      </c>
      <c r="AM272" s="95">
        <v>1</v>
      </c>
      <c r="AN272" s="95" t="s">
        <v>644</v>
      </c>
      <c r="AO272" s="95">
        <v>0.35</v>
      </c>
    </row>
    <row r="273" spans="1:41" ht="17.649999999999999" customHeight="1">
      <c r="A273" s="3" t="s">
        <v>328</v>
      </c>
      <c r="B273" s="3" t="s">
        <v>342</v>
      </c>
      <c r="C273" s="3" t="s">
        <v>370</v>
      </c>
      <c r="D273" s="4">
        <v>28</v>
      </c>
      <c r="E273" s="4">
        <v>98</v>
      </c>
      <c r="F273" s="4">
        <v>1716</v>
      </c>
      <c r="G273" s="4">
        <v>1842</v>
      </c>
      <c r="H273" s="4">
        <v>143</v>
      </c>
      <c r="I273" s="4">
        <v>0</v>
      </c>
      <c r="J273" s="4">
        <v>0</v>
      </c>
      <c r="K273" s="4">
        <v>1</v>
      </c>
      <c r="L273" s="4">
        <v>1</v>
      </c>
      <c r="M273" s="4">
        <v>0</v>
      </c>
      <c r="N273" s="4">
        <v>0</v>
      </c>
      <c r="O273" s="4">
        <v>0</v>
      </c>
      <c r="P273" s="4">
        <v>2</v>
      </c>
      <c r="Q273" s="91">
        <v>20</v>
      </c>
      <c r="R273" s="101">
        <v>3</v>
      </c>
      <c r="S273" s="101">
        <v>14</v>
      </c>
      <c r="T273" s="101">
        <v>39</v>
      </c>
      <c r="U273" s="101">
        <v>0</v>
      </c>
      <c r="V273" s="101">
        <v>0</v>
      </c>
      <c r="W273" s="101">
        <v>0</v>
      </c>
      <c r="X273" s="101">
        <v>1</v>
      </c>
      <c r="Y273" s="101">
        <v>57</v>
      </c>
      <c r="Z273" s="101" t="s">
        <v>553</v>
      </c>
      <c r="AA273" s="95">
        <v>836</v>
      </c>
      <c r="AB273" s="95" t="s">
        <v>646</v>
      </c>
      <c r="AC273" s="95">
        <v>77</v>
      </c>
      <c r="AD273" s="95" t="s">
        <v>647</v>
      </c>
      <c r="AE273" s="95" t="s">
        <v>475</v>
      </c>
      <c r="AF273" s="95">
        <v>5641517.0160000008</v>
      </c>
      <c r="AG273" s="96">
        <v>7.9026039881112322E-4</v>
      </c>
      <c r="AH273" s="95">
        <v>84</v>
      </c>
      <c r="AI273" s="95">
        <v>2.0987407555466721E-3</v>
      </c>
      <c r="AJ273" s="95">
        <v>128</v>
      </c>
      <c r="AK273" s="97">
        <v>0.65625</v>
      </c>
      <c r="AL273" s="95">
        <v>11865020.949999999</v>
      </c>
      <c r="AM273" s="95">
        <v>1</v>
      </c>
      <c r="AN273" s="95" t="s">
        <v>644</v>
      </c>
      <c r="AO273" s="95" t="s">
        <v>526</v>
      </c>
    </row>
    <row r="274" spans="1:41" ht="17.649999999999999" customHeight="1">
      <c r="A274" s="3" t="s">
        <v>328</v>
      </c>
      <c r="B274" s="3" t="s">
        <v>342</v>
      </c>
      <c r="C274" s="3" t="s">
        <v>371</v>
      </c>
      <c r="D274" s="4">
        <v>63</v>
      </c>
      <c r="E274" s="4">
        <v>162</v>
      </c>
      <c r="F274" s="4">
        <v>2002</v>
      </c>
      <c r="G274" s="4">
        <v>2227</v>
      </c>
      <c r="H274" s="4">
        <v>729</v>
      </c>
      <c r="I274" s="4">
        <v>2</v>
      </c>
      <c r="J274" s="4">
        <v>1</v>
      </c>
      <c r="K274" s="4">
        <v>3</v>
      </c>
      <c r="L274" s="4">
        <v>6</v>
      </c>
      <c r="M274" s="4">
        <v>0</v>
      </c>
      <c r="N274" s="4">
        <v>0</v>
      </c>
      <c r="O274" s="4">
        <v>0</v>
      </c>
      <c r="P274" s="4">
        <v>0</v>
      </c>
      <c r="Q274" s="91">
        <v>24</v>
      </c>
      <c r="R274" s="101">
        <v>6</v>
      </c>
      <c r="S274" s="101">
        <v>3</v>
      </c>
      <c r="T274" s="101">
        <v>8</v>
      </c>
      <c r="U274" s="101">
        <v>0</v>
      </c>
      <c r="V274" s="101">
        <v>0</v>
      </c>
      <c r="W274" s="101">
        <v>0</v>
      </c>
      <c r="X274" s="101">
        <v>0</v>
      </c>
      <c r="Y274" s="101">
        <v>17</v>
      </c>
      <c r="Z274" s="101" t="s">
        <v>553</v>
      </c>
      <c r="AA274" s="95">
        <v>503</v>
      </c>
      <c r="AB274" s="95" t="s">
        <v>646</v>
      </c>
      <c r="AC274" s="95">
        <v>53</v>
      </c>
      <c r="AD274" s="95" t="s">
        <v>646</v>
      </c>
      <c r="AE274" s="95">
        <v>1</v>
      </c>
      <c r="AF274" s="95">
        <v>12084037.827399999</v>
      </c>
      <c r="AG274" s="96">
        <v>1.6927249400553472E-3</v>
      </c>
      <c r="AH274" s="95">
        <v>102</v>
      </c>
      <c r="AI274" s="95">
        <v>2.5484709174495301E-3</v>
      </c>
      <c r="AJ274" s="95">
        <v>149</v>
      </c>
      <c r="AK274" s="97">
        <v>0.68456375838926176</v>
      </c>
      <c r="AL274" s="95">
        <v>19378835.09</v>
      </c>
      <c r="AM274" s="95">
        <v>0.6</v>
      </c>
      <c r="AN274" s="95" t="s">
        <v>644</v>
      </c>
      <c r="AO274" s="95" t="s">
        <v>526</v>
      </c>
    </row>
    <row r="275" spans="1:41" ht="17.649999999999999" customHeight="1">
      <c r="A275" s="3" t="s">
        <v>328</v>
      </c>
      <c r="B275" s="3" t="s">
        <v>334</v>
      </c>
      <c r="C275" s="3" t="s">
        <v>372</v>
      </c>
      <c r="D275" s="4">
        <v>149</v>
      </c>
      <c r="E275" s="4">
        <v>268</v>
      </c>
      <c r="F275" s="4">
        <v>3865</v>
      </c>
      <c r="G275" s="4">
        <v>4282</v>
      </c>
      <c r="H275" s="4">
        <v>425</v>
      </c>
      <c r="I275" s="4">
        <v>3</v>
      </c>
      <c r="J275" s="4">
        <v>7</v>
      </c>
      <c r="K275" s="4">
        <v>7</v>
      </c>
      <c r="L275" s="4">
        <v>17</v>
      </c>
      <c r="M275" s="4">
        <v>1</v>
      </c>
      <c r="N275" s="4">
        <v>0</v>
      </c>
      <c r="O275" s="4">
        <v>0</v>
      </c>
      <c r="P275" s="4">
        <v>1</v>
      </c>
      <c r="Q275" s="91">
        <v>79</v>
      </c>
      <c r="R275" s="101">
        <v>13</v>
      </c>
      <c r="S275" s="101">
        <v>2</v>
      </c>
      <c r="T275" s="101">
        <v>104</v>
      </c>
      <c r="U275" s="101">
        <v>1</v>
      </c>
      <c r="V275" s="101">
        <v>0</v>
      </c>
      <c r="W275" s="101">
        <v>0</v>
      </c>
      <c r="X275" s="101">
        <v>0</v>
      </c>
      <c r="Y275" s="101">
        <v>120</v>
      </c>
      <c r="Z275" s="101" t="s">
        <v>553</v>
      </c>
      <c r="AA275" s="95">
        <v>1316</v>
      </c>
      <c r="AB275" s="95" t="s">
        <v>646</v>
      </c>
      <c r="AC275" s="95">
        <v>242</v>
      </c>
      <c r="AD275" s="95" t="s">
        <v>646</v>
      </c>
      <c r="AE275" s="95">
        <v>4</v>
      </c>
      <c r="AF275" s="95">
        <v>29776963.256199997</v>
      </c>
      <c r="AG275" s="96">
        <v>4.1711395696388993E-3</v>
      </c>
      <c r="AH275" s="95">
        <v>179</v>
      </c>
      <c r="AI275" s="95">
        <v>4.4723166100339795E-3</v>
      </c>
      <c r="AJ275" s="95">
        <v>264</v>
      </c>
      <c r="AK275" s="97">
        <v>0.67803030303030298</v>
      </c>
      <c r="AL275" s="95">
        <v>54017783.07</v>
      </c>
      <c r="AM275" s="95">
        <v>2.5</v>
      </c>
      <c r="AN275" s="95" t="s">
        <v>485</v>
      </c>
      <c r="AO275" s="95" t="s">
        <v>523</v>
      </c>
    </row>
    <row r="276" spans="1:41" ht="17.649999999999999" customHeight="1">
      <c r="A276" s="3" t="s">
        <v>328</v>
      </c>
      <c r="B276" s="3" t="s">
        <v>349</v>
      </c>
      <c r="C276" s="3" t="s">
        <v>373</v>
      </c>
      <c r="D276" s="4">
        <v>34</v>
      </c>
      <c r="E276" s="4">
        <v>100</v>
      </c>
      <c r="F276" s="4">
        <v>1108</v>
      </c>
      <c r="G276" s="4">
        <v>1242</v>
      </c>
      <c r="H276" s="4">
        <v>197</v>
      </c>
      <c r="I276" s="4">
        <v>0</v>
      </c>
      <c r="J276" s="4">
        <v>1</v>
      </c>
      <c r="K276" s="4">
        <v>4</v>
      </c>
      <c r="L276" s="4">
        <v>5</v>
      </c>
      <c r="M276" s="4">
        <v>0</v>
      </c>
      <c r="N276" s="4">
        <v>0</v>
      </c>
      <c r="O276" s="4">
        <v>0</v>
      </c>
      <c r="P276" s="4">
        <v>0</v>
      </c>
      <c r="Q276" s="91">
        <v>11</v>
      </c>
      <c r="R276" s="101">
        <v>1</v>
      </c>
      <c r="S276" s="101">
        <v>0</v>
      </c>
      <c r="T276" s="101">
        <v>6</v>
      </c>
      <c r="U276" s="101">
        <v>1</v>
      </c>
      <c r="V276" s="101">
        <v>0</v>
      </c>
      <c r="W276" s="101">
        <v>0</v>
      </c>
      <c r="X276" s="101">
        <v>0</v>
      </c>
      <c r="Y276" s="101">
        <v>8</v>
      </c>
      <c r="Z276" s="101" t="s">
        <v>553</v>
      </c>
      <c r="AA276" s="95">
        <v>311</v>
      </c>
      <c r="AB276" s="95" t="s">
        <v>646</v>
      </c>
      <c r="AC276" s="95">
        <v>45</v>
      </c>
      <c r="AD276" s="95" t="s">
        <v>646</v>
      </c>
      <c r="AE276" s="95" t="s">
        <v>475</v>
      </c>
      <c r="AF276" s="95">
        <v>3364760.6621999997</v>
      </c>
      <c r="AG276" s="96">
        <v>4.7133370249044916E-4</v>
      </c>
      <c r="AH276" s="95">
        <v>48</v>
      </c>
      <c r="AI276" s="95">
        <v>1.1992804317409553E-3</v>
      </c>
      <c r="AJ276" s="95">
        <v>88</v>
      </c>
      <c r="AK276" s="97">
        <v>0.54545454545454541</v>
      </c>
      <c r="AL276" s="95">
        <v>11492250.439999999</v>
      </c>
      <c r="AM276" s="95">
        <v>0.3</v>
      </c>
      <c r="AN276" s="95" t="s">
        <v>485</v>
      </c>
      <c r="AO276" s="95" t="s">
        <v>528</v>
      </c>
    </row>
    <row r="277" spans="1:41" ht="17.649999999999999" customHeight="1">
      <c r="A277" s="3" t="s">
        <v>328</v>
      </c>
      <c r="B277" s="3" t="s">
        <v>334</v>
      </c>
      <c r="C277" s="3" t="s">
        <v>374</v>
      </c>
      <c r="D277" s="4">
        <v>6</v>
      </c>
      <c r="E277" s="4">
        <v>33</v>
      </c>
      <c r="F277" s="4">
        <v>765</v>
      </c>
      <c r="G277" s="4">
        <v>804</v>
      </c>
      <c r="H277" s="4">
        <v>20</v>
      </c>
      <c r="I277" s="4">
        <v>0</v>
      </c>
      <c r="J277" s="4">
        <v>0</v>
      </c>
      <c r="K277" s="4">
        <v>0</v>
      </c>
      <c r="L277" s="4">
        <v>0</v>
      </c>
      <c r="M277" s="4">
        <v>0</v>
      </c>
      <c r="N277" s="4">
        <v>0</v>
      </c>
      <c r="O277" s="4">
        <v>0</v>
      </c>
      <c r="P277" s="4">
        <v>0</v>
      </c>
      <c r="Q277" s="91">
        <v>15</v>
      </c>
      <c r="R277" s="101">
        <v>3</v>
      </c>
      <c r="S277" s="101">
        <v>0</v>
      </c>
      <c r="T277" s="101">
        <v>4</v>
      </c>
      <c r="U277" s="101">
        <v>0</v>
      </c>
      <c r="V277" s="101">
        <v>0</v>
      </c>
      <c r="W277" s="101">
        <v>0</v>
      </c>
      <c r="X277" s="101">
        <v>1</v>
      </c>
      <c r="Y277" s="101">
        <v>8</v>
      </c>
      <c r="Z277" s="101" t="s">
        <v>552</v>
      </c>
      <c r="AA277" s="95">
        <v>470</v>
      </c>
      <c r="AB277" s="95" t="s">
        <v>647</v>
      </c>
      <c r="AC277" s="95">
        <v>51</v>
      </c>
      <c r="AD277" s="95" t="s">
        <v>647</v>
      </c>
      <c r="AE277" s="95" t="s">
        <v>475</v>
      </c>
      <c r="AF277" s="95">
        <v>4114242</v>
      </c>
      <c r="AG277" s="96">
        <v>5.7632060924470195E-4</v>
      </c>
      <c r="AH277" s="95">
        <v>44</v>
      </c>
      <c r="AI277" s="95">
        <v>1.0993403957625424E-3</v>
      </c>
      <c r="AJ277" s="95">
        <v>75</v>
      </c>
      <c r="AK277" s="97">
        <v>0.58666666666666667</v>
      </c>
      <c r="AL277" s="95">
        <v>29058856</v>
      </c>
      <c r="AM277" s="95">
        <v>0.5</v>
      </c>
      <c r="AN277" s="95" t="s">
        <v>644</v>
      </c>
      <c r="AO277" s="95" t="s">
        <v>523</v>
      </c>
    </row>
    <row r="278" spans="1:41" ht="17.649999999999999" customHeight="1">
      <c r="A278" s="3" t="s">
        <v>328</v>
      </c>
      <c r="B278" s="3" t="s">
        <v>375</v>
      </c>
      <c r="C278" s="3" t="s">
        <v>375</v>
      </c>
      <c r="D278" s="4">
        <v>282</v>
      </c>
      <c r="E278" s="4">
        <v>699</v>
      </c>
      <c r="F278" s="4">
        <v>11242</v>
      </c>
      <c r="G278" s="4">
        <v>12223</v>
      </c>
      <c r="H278" s="4">
        <v>1301</v>
      </c>
      <c r="I278" s="4">
        <v>5</v>
      </c>
      <c r="J278" s="4">
        <v>10</v>
      </c>
      <c r="K278" s="4">
        <v>24</v>
      </c>
      <c r="L278" s="4">
        <v>39</v>
      </c>
      <c r="M278" s="4">
        <v>1</v>
      </c>
      <c r="N278" s="4">
        <v>0</v>
      </c>
      <c r="O278" s="4">
        <v>1</v>
      </c>
      <c r="P278" s="4">
        <v>0</v>
      </c>
      <c r="Q278" s="91">
        <v>242</v>
      </c>
      <c r="R278" s="101">
        <v>18</v>
      </c>
      <c r="S278" s="101">
        <v>10</v>
      </c>
      <c r="T278" s="101">
        <v>170</v>
      </c>
      <c r="U278" s="101">
        <v>1</v>
      </c>
      <c r="V278" s="101">
        <v>0</v>
      </c>
      <c r="W278" s="101">
        <v>0</v>
      </c>
      <c r="X278" s="101">
        <v>0</v>
      </c>
      <c r="Y278" s="101">
        <v>199</v>
      </c>
      <c r="Z278" s="101" t="s">
        <v>552</v>
      </c>
      <c r="AA278" s="95">
        <v>5247</v>
      </c>
      <c r="AB278" s="95" t="s">
        <v>647</v>
      </c>
      <c r="AC278" s="95">
        <v>718</v>
      </c>
      <c r="AD278" s="95" t="s">
        <v>646</v>
      </c>
      <c r="AE278" s="95">
        <v>14</v>
      </c>
      <c r="AF278" s="95">
        <v>57847220.356400006</v>
      </c>
      <c r="AG278" s="96">
        <v>8.1032047407306081E-3</v>
      </c>
      <c r="AH278" s="95">
        <v>318</v>
      </c>
      <c r="AI278" s="95">
        <v>7.9452328602838303E-3</v>
      </c>
      <c r="AJ278" s="95">
        <v>550</v>
      </c>
      <c r="AK278" s="97">
        <v>0.57818181818181813</v>
      </c>
      <c r="AL278" s="95">
        <v>144139991.46999997</v>
      </c>
      <c r="AM278" s="95">
        <v>7.6</v>
      </c>
      <c r="AN278" s="95" t="s">
        <v>485</v>
      </c>
      <c r="AO278" s="95">
        <v>6</v>
      </c>
    </row>
    <row r="279" spans="1:41" ht="17.649999999999999" customHeight="1">
      <c r="A279" s="3" t="s">
        <v>376</v>
      </c>
      <c r="B279" s="3" t="s">
        <v>377</v>
      </c>
      <c r="C279" s="3" t="s">
        <v>378</v>
      </c>
      <c r="D279" s="4">
        <v>23</v>
      </c>
      <c r="E279" s="4">
        <v>108</v>
      </c>
      <c r="F279" s="4">
        <v>1372</v>
      </c>
      <c r="G279" s="4">
        <v>1503</v>
      </c>
      <c r="H279" s="4">
        <v>14</v>
      </c>
      <c r="I279" s="4">
        <v>0</v>
      </c>
      <c r="J279" s="4">
        <v>3</v>
      </c>
      <c r="K279" s="4">
        <v>11</v>
      </c>
      <c r="L279" s="4">
        <v>14</v>
      </c>
      <c r="M279" s="4">
        <v>0</v>
      </c>
      <c r="N279" s="4">
        <v>0</v>
      </c>
      <c r="O279" s="4">
        <v>0</v>
      </c>
      <c r="P279" s="4">
        <v>0</v>
      </c>
      <c r="Q279" s="91">
        <v>30</v>
      </c>
      <c r="R279" s="101">
        <v>10</v>
      </c>
      <c r="S279" s="101">
        <v>8</v>
      </c>
      <c r="T279" s="101">
        <v>1</v>
      </c>
      <c r="U279" s="101">
        <v>0</v>
      </c>
      <c r="V279" s="101">
        <v>0</v>
      </c>
      <c r="W279" s="101">
        <v>0</v>
      </c>
      <c r="X279" s="101">
        <v>8</v>
      </c>
      <c r="Y279" s="101">
        <v>27</v>
      </c>
      <c r="Z279" s="101" t="s">
        <v>552</v>
      </c>
      <c r="AA279" s="95">
        <v>5056</v>
      </c>
      <c r="AB279" s="95" t="s">
        <v>647</v>
      </c>
      <c r="AC279" s="95">
        <v>174</v>
      </c>
      <c r="AD279" s="95" t="s">
        <v>647</v>
      </c>
      <c r="AE279" s="95">
        <v>13</v>
      </c>
      <c r="AF279" s="95">
        <v>85845665.735200033</v>
      </c>
      <c r="AG279" s="96">
        <v>1.2025210567955778E-2</v>
      </c>
      <c r="AH279" s="95">
        <v>611</v>
      </c>
      <c r="AI279" s="95">
        <v>1.5265840495702579E-2</v>
      </c>
      <c r="AJ279" s="95">
        <v>992</v>
      </c>
      <c r="AK279" s="97">
        <v>0.61592741935483875</v>
      </c>
      <c r="AL279" s="95">
        <v>176299921.81999996</v>
      </c>
      <c r="AM279" s="95">
        <v>2</v>
      </c>
      <c r="AN279" s="95" t="s">
        <v>485</v>
      </c>
      <c r="AO279" s="95">
        <v>1</v>
      </c>
    </row>
    <row r="280" spans="1:41" ht="17.649999999999999" customHeight="1">
      <c r="A280" s="3" t="s">
        <v>376</v>
      </c>
      <c r="B280" s="3" t="s">
        <v>379</v>
      </c>
      <c r="C280" s="3" t="s">
        <v>380</v>
      </c>
      <c r="D280" s="4">
        <v>6</v>
      </c>
      <c r="E280" s="4">
        <v>27</v>
      </c>
      <c r="F280" s="4">
        <v>437</v>
      </c>
      <c r="G280" s="4">
        <v>470</v>
      </c>
      <c r="H280" s="4">
        <v>14</v>
      </c>
      <c r="I280" s="4">
        <v>1</v>
      </c>
      <c r="J280" s="4">
        <v>1</v>
      </c>
      <c r="K280" s="4">
        <v>0</v>
      </c>
      <c r="L280" s="4">
        <v>2</v>
      </c>
      <c r="M280" s="4">
        <v>0</v>
      </c>
      <c r="N280" s="4">
        <v>0</v>
      </c>
      <c r="O280" s="4">
        <v>0</v>
      </c>
      <c r="P280" s="4">
        <v>0</v>
      </c>
      <c r="Q280" s="91">
        <v>12</v>
      </c>
      <c r="R280" s="101">
        <v>1</v>
      </c>
      <c r="S280" s="101">
        <v>4</v>
      </c>
      <c r="T280" s="101">
        <v>1</v>
      </c>
      <c r="U280" s="101">
        <v>1</v>
      </c>
      <c r="V280" s="101">
        <v>0</v>
      </c>
      <c r="W280" s="101">
        <v>0</v>
      </c>
      <c r="X280" s="101">
        <v>1</v>
      </c>
      <c r="Y280" s="101">
        <v>8</v>
      </c>
      <c r="Z280" s="101" t="s">
        <v>552</v>
      </c>
      <c r="AA280" s="95">
        <v>744</v>
      </c>
      <c r="AB280" s="95" t="s">
        <v>646</v>
      </c>
      <c r="AC280" s="95">
        <v>33</v>
      </c>
      <c r="AD280" s="95" t="s">
        <v>647</v>
      </c>
      <c r="AE280" s="95" t="s">
        <v>475</v>
      </c>
      <c r="AF280" s="95">
        <v>3149637.858</v>
      </c>
      <c r="AG280" s="96">
        <v>4.411994260966511E-4</v>
      </c>
      <c r="AH280" s="95">
        <v>34</v>
      </c>
      <c r="AI280" s="95">
        <v>8.4949030581651008E-4</v>
      </c>
      <c r="AJ280" s="95">
        <v>56</v>
      </c>
      <c r="AK280" s="97">
        <v>0.6071428571428571</v>
      </c>
      <c r="AL280" s="95">
        <v>7266845.8399999999</v>
      </c>
      <c r="AM280" s="95">
        <v>2</v>
      </c>
      <c r="AN280" s="95" t="s">
        <v>644</v>
      </c>
      <c r="AO280" s="95" t="s">
        <v>533</v>
      </c>
    </row>
    <row r="281" spans="1:41" ht="17.649999999999999" customHeight="1">
      <c r="A281" s="3" t="s">
        <v>376</v>
      </c>
      <c r="B281" s="3" t="s">
        <v>381</v>
      </c>
      <c r="C281" s="3" t="s">
        <v>382</v>
      </c>
      <c r="D281" s="4">
        <v>0</v>
      </c>
      <c r="E281" s="4">
        <v>8</v>
      </c>
      <c r="F281" s="4">
        <v>63</v>
      </c>
      <c r="G281" s="4">
        <v>71</v>
      </c>
      <c r="H281" s="4">
        <v>4</v>
      </c>
      <c r="I281" s="4">
        <v>0</v>
      </c>
      <c r="J281" s="4">
        <v>0</v>
      </c>
      <c r="K281" s="4">
        <v>0</v>
      </c>
      <c r="L281" s="4">
        <v>0</v>
      </c>
      <c r="M281" s="4">
        <v>0</v>
      </c>
      <c r="N281" s="4">
        <v>0</v>
      </c>
      <c r="O281" s="4">
        <v>0</v>
      </c>
      <c r="P281" s="4">
        <v>0</v>
      </c>
      <c r="Q281" s="91">
        <v>8</v>
      </c>
      <c r="R281" s="101">
        <v>0</v>
      </c>
      <c r="S281" s="101">
        <v>0</v>
      </c>
      <c r="T281" s="101">
        <v>0</v>
      </c>
      <c r="U281" s="101">
        <v>0</v>
      </c>
      <c r="V281" s="101">
        <v>0</v>
      </c>
      <c r="W281" s="101">
        <v>0</v>
      </c>
      <c r="X281" s="101">
        <v>0</v>
      </c>
      <c r="Y281" s="101">
        <v>0</v>
      </c>
      <c r="Z281" s="101" t="s">
        <v>552</v>
      </c>
      <c r="AA281" s="95">
        <v>366</v>
      </c>
      <c r="AB281" s="95" t="s">
        <v>647</v>
      </c>
      <c r="AC281" s="95">
        <v>4</v>
      </c>
      <c r="AD281" s="95" t="s">
        <v>647</v>
      </c>
      <c r="AE281" s="95" t="s">
        <v>475</v>
      </c>
      <c r="AF281" s="95">
        <v>4334578.915</v>
      </c>
      <c r="AG281" s="96">
        <v>6.0718527522494764E-4</v>
      </c>
      <c r="AH281" s="95">
        <v>32</v>
      </c>
      <c r="AI281" s="95">
        <v>7.9952028782730362E-4</v>
      </c>
      <c r="AJ281" s="95">
        <v>39</v>
      </c>
      <c r="AK281" s="97">
        <v>0.82051282051282048</v>
      </c>
      <c r="AL281" s="95">
        <v>5439716</v>
      </c>
      <c r="AM281" s="95">
        <v>0.4</v>
      </c>
      <c r="AN281" s="95" t="s">
        <v>488</v>
      </c>
      <c r="AO281" s="95" t="s">
        <v>534</v>
      </c>
    </row>
    <row r="282" spans="1:41" ht="17.649999999999999" customHeight="1">
      <c r="A282" s="3" t="s">
        <v>376</v>
      </c>
      <c r="B282" s="3" t="s">
        <v>383</v>
      </c>
      <c r="C282" s="3" t="s">
        <v>384</v>
      </c>
      <c r="D282" s="4">
        <v>1</v>
      </c>
      <c r="E282" s="4">
        <v>18</v>
      </c>
      <c r="F282" s="4">
        <v>185</v>
      </c>
      <c r="G282" s="4">
        <v>204</v>
      </c>
      <c r="H282" s="4">
        <v>5</v>
      </c>
      <c r="I282" s="4">
        <v>0</v>
      </c>
      <c r="J282" s="4">
        <v>3</v>
      </c>
      <c r="K282" s="4">
        <v>2</v>
      </c>
      <c r="L282" s="4">
        <v>5</v>
      </c>
      <c r="M282" s="4">
        <v>0</v>
      </c>
      <c r="N282" s="4">
        <v>0</v>
      </c>
      <c r="O282" s="4">
        <v>0</v>
      </c>
      <c r="P282" s="4">
        <v>0</v>
      </c>
      <c r="Q282" s="91">
        <v>23</v>
      </c>
      <c r="R282" s="101">
        <v>6</v>
      </c>
      <c r="S282" s="101">
        <v>2</v>
      </c>
      <c r="T282" s="101">
        <v>0</v>
      </c>
      <c r="U282" s="101">
        <v>0</v>
      </c>
      <c r="V282" s="101">
        <v>0</v>
      </c>
      <c r="W282" s="101">
        <v>0</v>
      </c>
      <c r="X282" s="101">
        <v>5</v>
      </c>
      <c r="Y282" s="101">
        <v>13</v>
      </c>
      <c r="Z282" s="101" t="s">
        <v>552</v>
      </c>
      <c r="AA282" s="95">
        <v>776</v>
      </c>
      <c r="AB282" s="95" t="s">
        <v>646</v>
      </c>
      <c r="AC282" s="95">
        <v>27</v>
      </c>
      <c r="AD282" s="95" t="s">
        <v>647</v>
      </c>
      <c r="AE282" s="95">
        <v>2</v>
      </c>
      <c r="AF282" s="95">
        <v>35597690.82</v>
      </c>
      <c r="AG282" s="96">
        <v>4.9865036770046422E-3</v>
      </c>
      <c r="AH282" s="95">
        <v>119</v>
      </c>
      <c r="AI282" s="95">
        <v>2.9732160703577854E-3</v>
      </c>
      <c r="AJ282" s="95">
        <v>175</v>
      </c>
      <c r="AK282" s="97">
        <v>0.68</v>
      </c>
      <c r="AL282" s="95">
        <v>54778802.879999995</v>
      </c>
      <c r="AM282" s="95">
        <v>1</v>
      </c>
      <c r="AN282" s="95" t="s">
        <v>488</v>
      </c>
      <c r="AO282" s="95">
        <v>1</v>
      </c>
    </row>
    <row r="283" spans="1:41" ht="17.649999999999999" customHeight="1">
      <c r="A283" s="3" t="s">
        <v>376</v>
      </c>
      <c r="B283" s="3" t="s">
        <v>385</v>
      </c>
      <c r="C283" s="3" t="s">
        <v>386</v>
      </c>
      <c r="D283" s="4">
        <v>2</v>
      </c>
      <c r="E283" s="4">
        <v>23</v>
      </c>
      <c r="F283" s="4">
        <v>353</v>
      </c>
      <c r="G283" s="4">
        <v>378</v>
      </c>
      <c r="H283" s="4">
        <v>4</v>
      </c>
      <c r="I283" s="4">
        <v>0</v>
      </c>
      <c r="J283" s="4">
        <v>1</v>
      </c>
      <c r="K283" s="4">
        <v>1</v>
      </c>
      <c r="L283" s="4">
        <v>2</v>
      </c>
      <c r="M283" s="4">
        <v>0</v>
      </c>
      <c r="N283" s="4">
        <v>0</v>
      </c>
      <c r="O283" s="4">
        <v>0</v>
      </c>
      <c r="P283" s="4">
        <v>0</v>
      </c>
      <c r="Q283" s="91">
        <v>31</v>
      </c>
      <c r="R283" s="101">
        <v>17</v>
      </c>
      <c r="S283" s="101">
        <v>28</v>
      </c>
      <c r="T283" s="101">
        <v>22</v>
      </c>
      <c r="U283" s="101">
        <v>1</v>
      </c>
      <c r="V283" s="101">
        <v>0</v>
      </c>
      <c r="W283" s="101">
        <v>0</v>
      </c>
      <c r="X283" s="101">
        <v>3</v>
      </c>
      <c r="Y283" s="101">
        <v>71</v>
      </c>
      <c r="Z283" s="101" t="s">
        <v>552</v>
      </c>
      <c r="AA283" s="95">
        <v>907</v>
      </c>
      <c r="AB283" s="95" t="s">
        <v>646</v>
      </c>
      <c r="AC283" s="95">
        <v>25</v>
      </c>
      <c r="AD283" s="95" t="s">
        <v>646</v>
      </c>
      <c r="AE283" s="95" t="s">
        <v>475</v>
      </c>
      <c r="AF283" s="95">
        <v>22597517.300999999</v>
      </c>
      <c r="AG283" s="96">
        <v>3.1654469859405481E-3</v>
      </c>
      <c r="AH283" s="95">
        <v>120</v>
      </c>
      <c r="AI283" s="95">
        <v>2.9982010793523886E-3</v>
      </c>
      <c r="AJ283" s="95">
        <v>187</v>
      </c>
      <c r="AK283" s="97">
        <v>0.64171122994652408</v>
      </c>
      <c r="AL283" s="95">
        <v>45578351.649999999</v>
      </c>
      <c r="AM283" s="95">
        <v>2</v>
      </c>
      <c r="AN283" s="95" t="s">
        <v>644</v>
      </c>
      <c r="AO283" s="95">
        <v>0.76</v>
      </c>
    </row>
    <row r="284" spans="1:41" ht="17.649999999999999" customHeight="1">
      <c r="A284" s="3" t="s">
        <v>376</v>
      </c>
      <c r="B284" s="3" t="s">
        <v>387</v>
      </c>
      <c r="C284" s="3" t="s">
        <v>387</v>
      </c>
      <c r="D284" s="4">
        <v>127</v>
      </c>
      <c r="E284" s="4">
        <v>357</v>
      </c>
      <c r="F284" s="4">
        <v>5410</v>
      </c>
      <c r="G284" s="4">
        <v>5894</v>
      </c>
      <c r="H284" s="4">
        <v>262</v>
      </c>
      <c r="I284" s="4">
        <v>0</v>
      </c>
      <c r="J284" s="4">
        <v>11</v>
      </c>
      <c r="K284" s="4">
        <v>13</v>
      </c>
      <c r="L284" s="4">
        <v>24</v>
      </c>
      <c r="M284" s="4">
        <v>0</v>
      </c>
      <c r="N284" s="4">
        <v>0</v>
      </c>
      <c r="O284" s="4">
        <v>0</v>
      </c>
      <c r="P284" s="4">
        <v>0</v>
      </c>
      <c r="Q284" s="91">
        <v>64</v>
      </c>
      <c r="R284" s="101">
        <v>6</v>
      </c>
      <c r="S284" s="101">
        <v>1</v>
      </c>
      <c r="T284" s="101">
        <v>2</v>
      </c>
      <c r="U284" s="101">
        <v>0</v>
      </c>
      <c r="V284" s="101">
        <v>0</v>
      </c>
      <c r="W284" s="101">
        <v>0</v>
      </c>
      <c r="X284" s="101">
        <v>3</v>
      </c>
      <c r="Y284" s="101">
        <v>12</v>
      </c>
      <c r="Z284" s="101" t="s">
        <v>553</v>
      </c>
      <c r="AA284" s="95">
        <v>1991</v>
      </c>
      <c r="AB284" s="95" t="s">
        <v>646</v>
      </c>
      <c r="AC284" s="95">
        <v>244</v>
      </c>
      <c r="AD284" s="95" t="s">
        <v>646</v>
      </c>
      <c r="AE284" s="95">
        <v>12</v>
      </c>
      <c r="AF284" s="95">
        <v>32539718.547799997</v>
      </c>
      <c r="AG284" s="96">
        <v>4.5581447124693258E-3</v>
      </c>
      <c r="AH284" s="95">
        <v>412</v>
      </c>
      <c r="AI284" s="95">
        <v>1.0293823705776533E-2</v>
      </c>
      <c r="AJ284" s="95">
        <v>617</v>
      </c>
      <c r="AK284" s="97">
        <v>0.66774716369529985</v>
      </c>
      <c r="AL284" s="95">
        <v>50702004.111999996</v>
      </c>
      <c r="AM284" s="95">
        <v>2</v>
      </c>
      <c r="AN284" s="95" t="s">
        <v>644</v>
      </c>
      <c r="AO284" s="95">
        <v>3</v>
      </c>
    </row>
    <row r="285" spans="1:41" ht="17.649999999999999" customHeight="1">
      <c r="A285" s="3" t="s">
        <v>376</v>
      </c>
      <c r="B285" s="3" t="s">
        <v>388</v>
      </c>
      <c r="C285" s="3" t="s">
        <v>389</v>
      </c>
      <c r="D285" s="4">
        <v>19</v>
      </c>
      <c r="E285" s="4">
        <v>24</v>
      </c>
      <c r="F285" s="4">
        <v>256</v>
      </c>
      <c r="G285" s="4">
        <v>299</v>
      </c>
      <c r="H285" s="4">
        <v>10</v>
      </c>
      <c r="I285" s="4">
        <v>1</v>
      </c>
      <c r="J285" s="4">
        <v>1</v>
      </c>
      <c r="K285" s="4">
        <v>2</v>
      </c>
      <c r="L285" s="4">
        <v>4</v>
      </c>
      <c r="M285" s="4">
        <v>0</v>
      </c>
      <c r="N285" s="4">
        <v>0</v>
      </c>
      <c r="O285" s="4">
        <v>0</v>
      </c>
      <c r="P285" s="4">
        <v>0</v>
      </c>
      <c r="Q285" s="91">
        <v>16</v>
      </c>
      <c r="R285" s="101">
        <v>1</v>
      </c>
      <c r="S285" s="101">
        <v>4</v>
      </c>
      <c r="T285" s="101">
        <v>2</v>
      </c>
      <c r="U285" s="101">
        <v>0</v>
      </c>
      <c r="V285" s="101">
        <v>0</v>
      </c>
      <c r="W285" s="101">
        <v>0</v>
      </c>
      <c r="X285" s="101">
        <v>4</v>
      </c>
      <c r="Y285" s="101">
        <v>11</v>
      </c>
      <c r="Z285" s="101" t="s">
        <v>552</v>
      </c>
      <c r="AA285" s="95">
        <v>1447</v>
      </c>
      <c r="AB285" s="95" t="s">
        <v>647</v>
      </c>
      <c r="AC285" s="95">
        <v>27</v>
      </c>
      <c r="AD285" s="95" t="s">
        <v>647</v>
      </c>
      <c r="AE285" s="95" t="s">
        <v>475</v>
      </c>
      <c r="AF285" s="95">
        <v>32774190.473000001</v>
      </c>
      <c r="AG285" s="96">
        <v>4.5909894023981254E-3</v>
      </c>
      <c r="AH285" s="95">
        <v>129</v>
      </c>
      <c r="AI285" s="95">
        <v>3.2230661603038177E-3</v>
      </c>
      <c r="AJ285" s="95">
        <v>195</v>
      </c>
      <c r="AK285" s="97">
        <v>0.66153846153846152</v>
      </c>
      <c r="AL285" s="95">
        <v>52057376.479999997</v>
      </c>
      <c r="AM285" s="95">
        <v>1.4</v>
      </c>
      <c r="AN285" s="95" t="s">
        <v>485</v>
      </c>
      <c r="AO285" s="95">
        <v>2</v>
      </c>
    </row>
    <row r="286" spans="1:41" ht="17.649999999999999" customHeight="1">
      <c r="A286" s="3" t="s">
        <v>376</v>
      </c>
      <c r="B286" s="3" t="s">
        <v>390</v>
      </c>
      <c r="C286" s="3" t="s">
        <v>391</v>
      </c>
      <c r="D286" s="4">
        <v>6</v>
      </c>
      <c r="E286" s="4">
        <v>19</v>
      </c>
      <c r="F286" s="4">
        <v>236</v>
      </c>
      <c r="G286" s="4">
        <v>261</v>
      </c>
      <c r="H286" s="4">
        <v>10</v>
      </c>
      <c r="I286" s="4">
        <v>1</v>
      </c>
      <c r="J286" s="4">
        <v>0</v>
      </c>
      <c r="K286" s="4">
        <v>1</v>
      </c>
      <c r="L286" s="4">
        <v>2</v>
      </c>
      <c r="M286" s="4">
        <v>0</v>
      </c>
      <c r="N286" s="4">
        <v>0</v>
      </c>
      <c r="O286" s="4">
        <v>0</v>
      </c>
      <c r="P286" s="4">
        <v>0</v>
      </c>
      <c r="Q286" s="91">
        <v>22</v>
      </c>
      <c r="R286" s="101">
        <v>2</v>
      </c>
      <c r="S286" s="101">
        <v>0</v>
      </c>
      <c r="T286" s="101">
        <v>2</v>
      </c>
      <c r="U286" s="101">
        <v>0</v>
      </c>
      <c r="V286" s="101">
        <v>0</v>
      </c>
      <c r="W286" s="101">
        <v>0</v>
      </c>
      <c r="X286" s="101">
        <v>2</v>
      </c>
      <c r="Y286" s="101">
        <v>6</v>
      </c>
      <c r="Z286" s="101" t="s">
        <v>553</v>
      </c>
      <c r="AA286" s="95">
        <v>1245</v>
      </c>
      <c r="AB286" s="95" t="s">
        <v>646</v>
      </c>
      <c r="AC286" s="95">
        <v>20</v>
      </c>
      <c r="AD286" s="95" t="s">
        <v>646</v>
      </c>
      <c r="AE286" s="95" t="s">
        <v>475</v>
      </c>
      <c r="AF286" s="95">
        <v>26302091.308199998</v>
      </c>
      <c r="AG286" s="96">
        <v>3.6843815427365727E-3</v>
      </c>
      <c r="AH286" s="95">
        <v>123</v>
      </c>
      <c r="AI286" s="95">
        <v>3.0731561063361982E-3</v>
      </c>
      <c r="AJ286" s="95">
        <v>192</v>
      </c>
      <c r="AK286" s="97">
        <v>0.640625</v>
      </c>
      <c r="AL286" s="95">
        <v>47496240.420000002</v>
      </c>
      <c r="AM286" s="95">
        <v>1.5</v>
      </c>
      <c r="AN286" s="95" t="s">
        <v>485</v>
      </c>
      <c r="AO286" s="95">
        <v>0.8</v>
      </c>
    </row>
    <row r="287" spans="1:41" ht="17.649999999999999" customHeight="1">
      <c r="A287" s="3" t="s">
        <v>376</v>
      </c>
      <c r="B287" s="3" t="s">
        <v>381</v>
      </c>
      <c r="C287" s="3" t="s">
        <v>392</v>
      </c>
      <c r="D287" s="4">
        <v>11</v>
      </c>
      <c r="E287" s="4">
        <v>65</v>
      </c>
      <c r="F287" s="4">
        <v>818</v>
      </c>
      <c r="G287" s="4">
        <v>894</v>
      </c>
      <c r="H287" s="4">
        <v>56</v>
      </c>
      <c r="I287" s="4">
        <v>0</v>
      </c>
      <c r="J287" s="4">
        <v>0</v>
      </c>
      <c r="K287" s="4">
        <v>1</v>
      </c>
      <c r="L287" s="4">
        <v>1</v>
      </c>
      <c r="M287" s="4">
        <v>0</v>
      </c>
      <c r="N287" s="4">
        <v>0</v>
      </c>
      <c r="O287" s="4">
        <v>0</v>
      </c>
      <c r="P287" s="4">
        <v>0</v>
      </c>
      <c r="Q287" s="91">
        <v>25</v>
      </c>
      <c r="R287" s="101">
        <v>3</v>
      </c>
      <c r="S287" s="101">
        <v>1</v>
      </c>
      <c r="T287" s="101">
        <v>3</v>
      </c>
      <c r="U287" s="101">
        <v>0</v>
      </c>
      <c r="V287" s="101">
        <v>0</v>
      </c>
      <c r="W287" s="101">
        <v>0</v>
      </c>
      <c r="X287" s="101">
        <v>1</v>
      </c>
      <c r="Y287" s="101">
        <v>8</v>
      </c>
      <c r="Z287" s="101" t="s">
        <v>552</v>
      </c>
      <c r="AA287" s="95">
        <v>956</v>
      </c>
      <c r="AB287" s="95" t="s">
        <v>646</v>
      </c>
      <c r="AC287" s="95">
        <v>66</v>
      </c>
      <c r="AD287" s="95" t="s">
        <v>647</v>
      </c>
      <c r="AE287" s="95">
        <v>1</v>
      </c>
      <c r="AF287" s="95">
        <v>2094357.335</v>
      </c>
      <c r="AG287" s="96">
        <v>2.9337634861617529E-4</v>
      </c>
      <c r="AH287" s="95">
        <v>47</v>
      </c>
      <c r="AI287" s="95">
        <v>1.1742954227463521E-3</v>
      </c>
      <c r="AJ287" s="95">
        <v>79</v>
      </c>
      <c r="AK287" s="97">
        <v>0.59493670886075944</v>
      </c>
      <c r="AL287" s="95">
        <v>7256021</v>
      </c>
      <c r="AM287" s="95">
        <v>0</v>
      </c>
      <c r="AN287" s="95" t="s">
        <v>488</v>
      </c>
      <c r="AO287" s="95" t="s">
        <v>534</v>
      </c>
    </row>
    <row r="288" spans="1:41" ht="17.649999999999999" customHeight="1">
      <c r="A288" s="3" t="s">
        <v>376</v>
      </c>
      <c r="B288" s="3" t="s">
        <v>381</v>
      </c>
      <c r="C288" s="3" t="s">
        <v>393</v>
      </c>
      <c r="D288" s="4">
        <v>12</v>
      </c>
      <c r="E288" s="4">
        <v>64</v>
      </c>
      <c r="F288" s="4">
        <v>683</v>
      </c>
      <c r="G288" s="4">
        <v>759</v>
      </c>
      <c r="H288" s="4">
        <v>15</v>
      </c>
      <c r="I288" s="4">
        <v>0</v>
      </c>
      <c r="J288" s="4">
        <v>0</v>
      </c>
      <c r="K288" s="4">
        <v>1</v>
      </c>
      <c r="L288" s="4">
        <v>1</v>
      </c>
      <c r="M288" s="4">
        <v>0</v>
      </c>
      <c r="N288" s="4">
        <v>0</v>
      </c>
      <c r="O288" s="4">
        <v>0</v>
      </c>
      <c r="P288" s="4">
        <v>0</v>
      </c>
      <c r="Q288" s="91">
        <v>21</v>
      </c>
      <c r="R288" s="101">
        <v>3</v>
      </c>
      <c r="S288" s="101">
        <v>4</v>
      </c>
      <c r="T288" s="101">
        <v>3</v>
      </c>
      <c r="U288" s="101">
        <v>1</v>
      </c>
      <c r="V288" s="101">
        <v>0</v>
      </c>
      <c r="W288" s="101">
        <v>0</v>
      </c>
      <c r="X288" s="101">
        <v>1</v>
      </c>
      <c r="Y288" s="101">
        <v>12</v>
      </c>
      <c r="Z288" s="101" t="s">
        <v>553</v>
      </c>
      <c r="AA288" s="95">
        <v>797</v>
      </c>
      <c r="AB288" s="95" t="s">
        <v>646</v>
      </c>
      <c r="AC288" s="95">
        <v>48</v>
      </c>
      <c r="AD288" s="95" t="s">
        <v>646</v>
      </c>
      <c r="AE288" s="95" t="s">
        <v>475</v>
      </c>
      <c r="AF288" s="95">
        <v>9739458.3849999998</v>
      </c>
      <c r="AG288" s="96">
        <v>1.3642976252142244E-3</v>
      </c>
      <c r="AH288" s="95">
        <v>77</v>
      </c>
      <c r="AI288" s="95">
        <v>1.9238456925844494E-3</v>
      </c>
      <c r="AJ288" s="95">
        <v>123</v>
      </c>
      <c r="AK288" s="97">
        <v>0.62601626016260159</v>
      </c>
      <c r="AL288" s="95">
        <v>23786494.68</v>
      </c>
      <c r="AM288" s="95">
        <v>1.1000000000000001</v>
      </c>
      <c r="AN288" s="95" t="s">
        <v>488</v>
      </c>
      <c r="AO288" s="95" t="s">
        <v>534</v>
      </c>
    </row>
    <row r="289" spans="1:41" ht="17.649999999999999" customHeight="1">
      <c r="A289" s="3" t="s">
        <v>376</v>
      </c>
      <c r="B289" s="3" t="s">
        <v>379</v>
      </c>
      <c r="C289" s="3" t="s">
        <v>394</v>
      </c>
      <c r="D289" s="4">
        <v>34</v>
      </c>
      <c r="E289" s="4">
        <v>86</v>
      </c>
      <c r="F289" s="4">
        <v>1762</v>
      </c>
      <c r="G289" s="4">
        <v>1882</v>
      </c>
      <c r="H289" s="4">
        <v>47</v>
      </c>
      <c r="I289" s="4">
        <v>1</v>
      </c>
      <c r="J289" s="4">
        <v>2</v>
      </c>
      <c r="K289" s="4">
        <v>3</v>
      </c>
      <c r="L289" s="4">
        <v>6</v>
      </c>
      <c r="M289" s="4">
        <v>0</v>
      </c>
      <c r="N289" s="4">
        <v>0</v>
      </c>
      <c r="O289" s="4">
        <v>0</v>
      </c>
      <c r="P289" s="4">
        <v>0</v>
      </c>
      <c r="Q289" s="91">
        <v>21</v>
      </c>
      <c r="R289" s="101">
        <v>3</v>
      </c>
      <c r="S289" s="101">
        <v>0</v>
      </c>
      <c r="T289" s="101">
        <v>1</v>
      </c>
      <c r="U289" s="101">
        <v>0</v>
      </c>
      <c r="V289" s="101">
        <v>0</v>
      </c>
      <c r="W289" s="101">
        <v>0</v>
      </c>
      <c r="X289" s="101">
        <v>0</v>
      </c>
      <c r="Y289" s="101">
        <v>4</v>
      </c>
      <c r="Z289" s="101" t="s">
        <v>552</v>
      </c>
      <c r="AA289" s="95">
        <v>870</v>
      </c>
      <c r="AB289" s="95" t="s">
        <v>646</v>
      </c>
      <c r="AC289" s="95">
        <v>99</v>
      </c>
      <c r="AD289" s="95" t="s">
        <v>646</v>
      </c>
      <c r="AE289" s="95">
        <v>8</v>
      </c>
      <c r="AF289" s="95">
        <v>14666085.616399998</v>
      </c>
      <c r="AG289" s="96">
        <v>2.0544166817796829E-3</v>
      </c>
      <c r="AH289" s="95">
        <v>103</v>
      </c>
      <c r="AI289" s="95">
        <v>2.5734559264441333E-3</v>
      </c>
      <c r="AJ289" s="95">
        <v>148</v>
      </c>
      <c r="AK289" s="97">
        <v>0.69594594594594594</v>
      </c>
      <c r="AL289" s="95">
        <v>19496886.5</v>
      </c>
      <c r="AM289" s="95">
        <v>2.2999999999999998</v>
      </c>
      <c r="AN289" s="95" t="s">
        <v>488</v>
      </c>
      <c r="AO289" s="95" t="s">
        <v>533</v>
      </c>
    </row>
    <row r="290" spans="1:41" ht="17.649999999999999" customHeight="1">
      <c r="A290" s="3" t="s">
        <v>376</v>
      </c>
      <c r="B290" s="3" t="s">
        <v>381</v>
      </c>
      <c r="C290" s="3" t="s">
        <v>395</v>
      </c>
      <c r="D290" s="4">
        <v>3</v>
      </c>
      <c r="E290" s="4">
        <v>23</v>
      </c>
      <c r="F290" s="4">
        <v>337</v>
      </c>
      <c r="G290" s="4">
        <v>363</v>
      </c>
      <c r="H290" s="4">
        <v>13</v>
      </c>
      <c r="I290" s="4">
        <v>0</v>
      </c>
      <c r="J290" s="4">
        <v>0</v>
      </c>
      <c r="K290" s="4">
        <v>2</v>
      </c>
      <c r="L290" s="4">
        <v>2</v>
      </c>
      <c r="M290" s="4">
        <v>0</v>
      </c>
      <c r="N290" s="4">
        <v>0</v>
      </c>
      <c r="O290" s="4">
        <v>1</v>
      </c>
      <c r="P290" s="4">
        <v>0</v>
      </c>
      <c r="Q290" s="91">
        <v>20</v>
      </c>
      <c r="R290" s="101">
        <v>8</v>
      </c>
      <c r="S290" s="101">
        <v>1</v>
      </c>
      <c r="T290" s="101">
        <v>6</v>
      </c>
      <c r="U290" s="101">
        <v>0</v>
      </c>
      <c r="V290" s="101">
        <v>0</v>
      </c>
      <c r="W290" s="101">
        <v>0</v>
      </c>
      <c r="X290" s="101">
        <v>0</v>
      </c>
      <c r="Y290" s="101">
        <v>15</v>
      </c>
      <c r="Z290" s="101" t="s">
        <v>552</v>
      </c>
      <c r="AA290" s="95">
        <v>670</v>
      </c>
      <c r="AB290" s="95" t="s">
        <v>647</v>
      </c>
      <c r="AC290" s="95">
        <v>13</v>
      </c>
      <c r="AD290" s="95" t="s">
        <v>646</v>
      </c>
      <c r="AE290" s="95">
        <v>9</v>
      </c>
      <c r="AF290" s="95">
        <v>4494650.8229999989</v>
      </c>
      <c r="AG290" s="96">
        <v>6.2960805432776205E-4</v>
      </c>
      <c r="AH290" s="95">
        <v>61</v>
      </c>
      <c r="AI290" s="95">
        <v>1.5240855486707975E-3</v>
      </c>
      <c r="AJ290" s="95">
        <v>94</v>
      </c>
      <c r="AK290" s="97">
        <v>0.64893617021276595</v>
      </c>
      <c r="AL290" s="95">
        <v>8340023.8899999997</v>
      </c>
      <c r="AM290" s="95">
        <v>0.8</v>
      </c>
      <c r="AN290" s="95" t="s">
        <v>644</v>
      </c>
      <c r="AO290" s="95" t="s">
        <v>534</v>
      </c>
    </row>
    <row r="291" spans="1:41" ht="17.649999999999999" customHeight="1">
      <c r="A291" s="3" t="s">
        <v>376</v>
      </c>
      <c r="B291" s="3" t="s">
        <v>396</v>
      </c>
      <c r="C291" s="3" t="s">
        <v>397</v>
      </c>
      <c r="D291" s="4">
        <v>7</v>
      </c>
      <c r="E291" s="4">
        <v>54</v>
      </c>
      <c r="F291" s="4">
        <v>518</v>
      </c>
      <c r="G291" s="4">
        <v>579</v>
      </c>
      <c r="H291" s="4">
        <v>27</v>
      </c>
      <c r="I291" s="4">
        <v>0</v>
      </c>
      <c r="J291" s="4">
        <v>2</v>
      </c>
      <c r="K291" s="4">
        <v>0</v>
      </c>
      <c r="L291" s="4">
        <v>2</v>
      </c>
      <c r="M291" s="4">
        <v>0</v>
      </c>
      <c r="N291" s="4">
        <v>0</v>
      </c>
      <c r="O291" s="4">
        <v>0</v>
      </c>
      <c r="P291" s="4">
        <v>0</v>
      </c>
      <c r="Q291" s="91">
        <v>11</v>
      </c>
      <c r="R291" s="101">
        <v>2</v>
      </c>
      <c r="S291" s="101">
        <v>0</v>
      </c>
      <c r="T291" s="101">
        <v>0</v>
      </c>
      <c r="U291" s="101">
        <v>0</v>
      </c>
      <c r="V291" s="101">
        <v>0</v>
      </c>
      <c r="W291" s="101">
        <v>0</v>
      </c>
      <c r="X291" s="101">
        <v>0</v>
      </c>
      <c r="Y291" s="101">
        <v>2</v>
      </c>
      <c r="Z291" s="101" t="s">
        <v>553</v>
      </c>
      <c r="AA291" s="95">
        <v>540</v>
      </c>
      <c r="AB291" s="95" t="s">
        <v>647</v>
      </c>
      <c r="AC291" s="95">
        <v>20</v>
      </c>
      <c r="AD291" s="95" t="s">
        <v>647</v>
      </c>
      <c r="AE291" s="95" t="s">
        <v>475</v>
      </c>
      <c r="AF291" s="95">
        <v>5442151.9330000002</v>
      </c>
      <c r="AG291" s="96">
        <v>7.623334547721774E-4</v>
      </c>
      <c r="AH291" s="95">
        <v>76</v>
      </c>
      <c r="AI291" s="95">
        <v>1.898860683589846E-3</v>
      </c>
      <c r="AJ291" s="95">
        <v>111</v>
      </c>
      <c r="AK291" s="97">
        <v>0.68468468468468469</v>
      </c>
      <c r="AL291" s="95">
        <v>8224083.5499999998</v>
      </c>
      <c r="AM291" s="95">
        <v>0.2</v>
      </c>
      <c r="AN291" s="95" t="s">
        <v>485</v>
      </c>
      <c r="AO291" s="95" t="s">
        <v>535</v>
      </c>
    </row>
    <row r="292" spans="1:41" ht="17.649999999999999" customHeight="1">
      <c r="A292" s="3" t="s">
        <v>376</v>
      </c>
      <c r="B292" s="3" t="s">
        <v>396</v>
      </c>
      <c r="C292" s="3" t="s">
        <v>398</v>
      </c>
      <c r="D292" s="4">
        <v>3</v>
      </c>
      <c r="E292" s="4">
        <v>8</v>
      </c>
      <c r="F292" s="4">
        <v>78</v>
      </c>
      <c r="G292" s="4">
        <v>89</v>
      </c>
      <c r="H292" s="4">
        <v>2</v>
      </c>
      <c r="I292" s="4">
        <v>0</v>
      </c>
      <c r="J292" s="4">
        <v>1</v>
      </c>
      <c r="K292" s="4">
        <v>1</v>
      </c>
      <c r="L292" s="4">
        <v>2</v>
      </c>
      <c r="M292" s="4">
        <v>0</v>
      </c>
      <c r="N292" s="4">
        <v>0</v>
      </c>
      <c r="O292" s="4">
        <v>0</v>
      </c>
      <c r="P292" s="4">
        <v>0</v>
      </c>
      <c r="Q292" s="91">
        <v>5</v>
      </c>
      <c r="R292" s="101">
        <v>0</v>
      </c>
      <c r="S292" s="101">
        <v>0</v>
      </c>
      <c r="T292" s="101">
        <v>2</v>
      </c>
      <c r="U292" s="101">
        <v>0</v>
      </c>
      <c r="V292" s="101">
        <v>0</v>
      </c>
      <c r="W292" s="101">
        <v>0</v>
      </c>
      <c r="X292" s="101">
        <v>0</v>
      </c>
      <c r="Y292" s="101">
        <v>2</v>
      </c>
      <c r="Z292" s="101" t="s">
        <v>553</v>
      </c>
      <c r="AA292" s="95">
        <v>469</v>
      </c>
      <c r="AB292" s="95" t="s">
        <v>646</v>
      </c>
      <c r="AC292" s="95">
        <v>2</v>
      </c>
      <c r="AD292" s="95" t="s">
        <v>647</v>
      </c>
      <c r="AE292" s="95" t="s">
        <v>475</v>
      </c>
      <c r="AF292" s="95">
        <v>1522800.1600000001</v>
      </c>
      <c r="AG292" s="96">
        <v>2.1331295435930353E-4</v>
      </c>
      <c r="AH292" s="95">
        <v>50</v>
      </c>
      <c r="AI292" s="95">
        <v>1.2492504497301619E-3</v>
      </c>
      <c r="AJ292" s="95">
        <v>79</v>
      </c>
      <c r="AK292" s="97">
        <v>0.63291139240506333</v>
      </c>
      <c r="AL292" s="95">
        <v>5983029.4500000002</v>
      </c>
      <c r="AM292" s="95">
        <v>0</v>
      </c>
      <c r="AN292" s="95" t="s">
        <v>644</v>
      </c>
      <c r="AO292" s="95" t="s">
        <v>535</v>
      </c>
    </row>
    <row r="293" spans="1:41" ht="17.649999999999999" customHeight="1">
      <c r="A293" s="3" t="s">
        <v>376</v>
      </c>
      <c r="B293" s="3" t="s">
        <v>379</v>
      </c>
      <c r="C293" s="3" t="s">
        <v>399</v>
      </c>
      <c r="D293" s="4">
        <v>1</v>
      </c>
      <c r="E293" s="4">
        <v>10</v>
      </c>
      <c r="F293" s="4">
        <v>151</v>
      </c>
      <c r="G293" s="4">
        <v>162</v>
      </c>
      <c r="H293" s="4">
        <v>8</v>
      </c>
      <c r="I293" s="4">
        <v>0</v>
      </c>
      <c r="J293" s="4">
        <v>0</v>
      </c>
      <c r="K293" s="4">
        <v>0</v>
      </c>
      <c r="L293" s="4">
        <v>0</v>
      </c>
      <c r="M293" s="4">
        <v>0</v>
      </c>
      <c r="N293" s="4">
        <v>0</v>
      </c>
      <c r="O293" s="4">
        <v>0</v>
      </c>
      <c r="P293" s="4">
        <v>0</v>
      </c>
      <c r="Q293" s="91">
        <v>2</v>
      </c>
      <c r="R293" s="101">
        <v>0</v>
      </c>
      <c r="S293" s="101">
        <v>1</v>
      </c>
      <c r="T293" s="101">
        <v>9</v>
      </c>
      <c r="U293" s="101">
        <v>1</v>
      </c>
      <c r="V293" s="101">
        <v>0</v>
      </c>
      <c r="W293" s="101">
        <v>0</v>
      </c>
      <c r="X293" s="101">
        <v>0</v>
      </c>
      <c r="Y293" s="101">
        <v>11</v>
      </c>
      <c r="Z293" s="101" t="s">
        <v>553</v>
      </c>
      <c r="AA293" s="95">
        <v>253</v>
      </c>
      <c r="AB293" s="95" t="s">
        <v>647</v>
      </c>
      <c r="AC293" s="95">
        <v>17</v>
      </c>
      <c r="AD293" s="95" t="s">
        <v>646</v>
      </c>
      <c r="AE293" s="95" t="s">
        <v>475</v>
      </c>
      <c r="AF293" s="95">
        <v>1510681.139</v>
      </c>
      <c r="AG293" s="96">
        <v>2.1161532899692344E-4</v>
      </c>
      <c r="AH293" s="95">
        <v>19</v>
      </c>
      <c r="AI293" s="95">
        <v>4.747151708974615E-4</v>
      </c>
      <c r="AJ293" s="95">
        <v>27</v>
      </c>
      <c r="AK293" s="97">
        <v>0.70370370370370372</v>
      </c>
      <c r="AL293" s="95">
        <v>1583362</v>
      </c>
      <c r="AM293" s="95">
        <v>0.02</v>
      </c>
      <c r="AN293" s="95" t="s">
        <v>644</v>
      </c>
      <c r="AO293" s="95" t="s">
        <v>533</v>
      </c>
    </row>
    <row r="294" spans="1:41" ht="17.649999999999999" customHeight="1">
      <c r="A294" s="3" t="s">
        <v>376</v>
      </c>
      <c r="B294" s="3" t="s">
        <v>396</v>
      </c>
      <c r="C294" s="3" t="s">
        <v>400</v>
      </c>
      <c r="D294" s="4">
        <v>7</v>
      </c>
      <c r="E294" s="4">
        <v>44</v>
      </c>
      <c r="F294" s="4">
        <v>458</v>
      </c>
      <c r="G294" s="4">
        <v>509</v>
      </c>
      <c r="H294" s="4">
        <v>27</v>
      </c>
      <c r="I294" s="4">
        <v>0</v>
      </c>
      <c r="J294" s="4">
        <v>1</v>
      </c>
      <c r="K294" s="4">
        <v>4</v>
      </c>
      <c r="L294" s="4">
        <v>5</v>
      </c>
      <c r="M294" s="4">
        <v>0</v>
      </c>
      <c r="N294" s="4">
        <v>0</v>
      </c>
      <c r="O294" s="4">
        <v>0</v>
      </c>
      <c r="P294" s="4">
        <v>0</v>
      </c>
      <c r="Q294" s="91">
        <v>19</v>
      </c>
      <c r="R294" s="101">
        <v>2</v>
      </c>
      <c r="S294" s="101">
        <v>0</v>
      </c>
      <c r="T294" s="101">
        <v>2</v>
      </c>
      <c r="U294" s="101">
        <v>0</v>
      </c>
      <c r="V294" s="101">
        <v>0</v>
      </c>
      <c r="W294" s="101">
        <v>0</v>
      </c>
      <c r="X294" s="101">
        <v>2</v>
      </c>
      <c r="Y294" s="101">
        <v>6</v>
      </c>
      <c r="Z294" s="101" t="s">
        <v>553</v>
      </c>
      <c r="AA294" s="95">
        <v>899</v>
      </c>
      <c r="AB294" s="95" t="s">
        <v>647</v>
      </c>
      <c r="AC294" s="95">
        <v>44</v>
      </c>
      <c r="AD294" s="95" t="s">
        <v>647</v>
      </c>
      <c r="AE294" s="95">
        <v>4</v>
      </c>
      <c r="AF294" s="95">
        <v>8779878.0511999987</v>
      </c>
      <c r="AG294" s="96">
        <v>1.2298801741758918E-3</v>
      </c>
      <c r="AH294" s="95">
        <v>54</v>
      </c>
      <c r="AI294" s="95">
        <v>1.3491904857085748E-3</v>
      </c>
      <c r="AJ294" s="95">
        <v>97</v>
      </c>
      <c r="AK294" s="97">
        <v>0.55670103092783507</v>
      </c>
      <c r="AL294" s="95">
        <v>16629573</v>
      </c>
      <c r="AM294" s="95">
        <v>0</v>
      </c>
      <c r="AN294" s="95" t="s">
        <v>488</v>
      </c>
      <c r="AO294" s="95" t="s">
        <v>535</v>
      </c>
    </row>
    <row r="295" spans="1:41" ht="17.649999999999999" customHeight="1">
      <c r="A295" s="3" t="s">
        <v>376</v>
      </c>
      <c r="B295" s="3" t="s">
        <v>401</v>
      </c>
      <c r="C295" s="3" t="s">
        <v>402</v>
      </c>
      <c r="D295" s="4">
        <v>2</v>
      </c>
      <c r="E295" s="4">
        <v>8</v>
      </c>
      <c r="F295" s="4">
        <v>189</v>
      </c>
      <c r="G295" s="4">
        <v>199</v>
      </c>
      <c r="H295" s="4">
        <v>7</v>
      </c>
      <c r="I295" s="4">
        <v>0</v>
      </c>
      <c r="J295" s="4">
        <v>0</v>
      </c>
      <c r="K295" s="4">
        <v>4</v>
      </c>
      <c r="L295" s="4">
        <v>4</v>
      </c>
      <c r="M295" s="4">
        <v>0</v>
      </c>
      <c r="N295" s="4">
        <v>0</v>
      </c>
      <c r="O295" s="4">
        <v>0</v>
      </c>
      <c r="P295" s="4">
        <v>0</v>
      </c>
      <c r="Q295" s="91">
        <v>9</v>
      </c>
      <c r="R295" s="101">
        <v>27</v>
      </c>
      <c r="S295" s="101">
        <v>20</v>
      </c>
      <c r="T295" s="101">
        <v>43</v>
      </c>
      <c r="U295" s="101">
        <v>0</v>
      </c>
      <c r="V295" s="101">
        <v>0</v>
      </c>
      <c r="W295" s="101">
        <v>0</v>
      </c>
      <c r="X295" s="101">
        <v>1</v>
      </c>
      <c r="Y295" s="101">
        <v>91</v>
      </c>
      <c r="Z295" s="101" t="s">
        <v>552</v>
      </c>
      <c r="AA295" s="95">
        <v>1084</v>
      </c>
      <c r="AB295" s="95" t="s">
        <v>646</v>
      </c>
      <c r="AC295" s="95">
        <v>6</v>
      </c>
      <c r="AD295" s="95" t="s">
        <v>646</v>
      </c>
      <c r="AE295" s="95" t="s">
        <v>475</v>
      </c>
      <c r="AF295" s="95">
        <v>23018127.417999998</v>
      </c>
      <c r="AG295" s="96">
        <v>3.2243658047372849E-3</v>
      </c>
      <c r="AH295" s="95">
        <v>154</v>
      </c>
      <c r="AI295" s="95">
        <v>3.8476913851688988E-3</v>
      </c>
      <c r="AJ295" s="95">
        <v>227</v>
      </c>
      <c r="AK295" s="97">
        <v>0.67841409691629961</v>
      </c>
      <c r="AL295" s="95">
        <v>36626818.319999993</v>
      </c>
      <c r="AM295" s="95">
        <v>1.2</v>
      </c>
      <c r="AN295" s="95" t="s">
        <v>485</v>
      </c>
      <c r="AO295" s="95" t="s">
        <v>536</v>
      </c>
    </row>
    <row r="296" spans="1:41" ht="17.649999999999999" customHeight="1">
      <c r="A296" s="3" t="s">
        <v>376</v>
      </c>
      <c r="B296" s="3" t="s">
        <v>403</v>
      </c>
      <c r="C296" s="3" t="s">
        <v>403</v>
      </c>
      <c r="D296" s="4">
        <v>121</v>
      </c>
      <c r="E296" s="4">
        <v>484</v>
      </c>
      <c r="F296" s="4">
        <v>6296</v>
      </c>
      <c r="G296" s="4">
        <v>6901</v>
      </c>
      <c r="H296" s="4">
        <v>434</v>
      </c>
      <c r="I296" s="4">
        <v>1</v>
      </c>
      <c r="J296" s="4">
        <v>4</v>
      </c>
      <c r="K296" s="4">
        <v>25</v>
      </c>
      <c r="L296" s="4">
        <v>30</v>
      </c>
      <c r="M296" s="4">
        <v>1</v>
      </c>
      <c r="N296" s="4">
        <v>1</v>
      </c>
      <c r="O296" s="4">
        <v>1</v>
      </c>
      <c r="P296" s="4">
        <v>0</v>
      </c>
      <c r="Q296" s="91">
        <v>127</v>
      </c>
      <c r="R296" s="101">
        <v>0</v>
      </c>
      <c r="S296" s="101">
        <v>0</v>
      </c>
      <c r="T296" s="101">
        <v>0</v>
      </c>
      <c r="U296" s="101">
        <v>0</v>
      </c>
      <c r="V296" s="101">
        <v>0</v>
      </c>
      <c r="W296" s="101">
        <v>0</v>
      </c>
      <c r="X296" s="101">
        <v>0</v>
      </c>
      <c r="Y296" s="101">
        <v>0</v>
      </c>
      <c r="Z296" s="101" t="s">
        <v>552</v>
      </c>
      <c r="AA296" s="95">
        <v>3350</v>
      </c>
      <c r="AB296" s="95" t="s">
        <v>647</v>
      </c>
      <c r="AC296" s="95">
        <v>293</v>
      </c>
      <c r="AD296" s="95" t="s">
        <v>646</v>
      </c>
      <c r="AE296" s="95" t="s">
        <v>475</v>
      </c>
      <c r="AF296" s="95">
        <v>65414382.882800013</v>
      </c>
      <c r="AG296" s="96">
        <v>9.1632084345990121E-3</v>
      </c>
      <c r="AH296" s="95">
        <v>425</v>
      </c>
      <c r="AI296" s="95">
        <v>1.0618628822706377E-2</v>
      </c>
      <c r="AJ296" s="95">
        <v>643</v>
      </c>
      <c r="AK296" s="97">
        <v>0.66096423017107309</v>
      </c>
      <c r="AL296" s="95">
        <v>153612110.11000001</v>
      </c>
      <c r="AM296" s="95">
        <v>7</v>
      </c>
      <c r="AN296" s="95" t="s">
        <v>488</v>
      </c>
      <c r="AO296" s="95" t="s">
        <v>537</v>
      </c>
    </row>
    <row r="297" spans="1:41" ht="17.649999999999999" customHeight="1">
      <c r="A297" s="3" t="s">
        <v>376</v>
      </c>
      <c r="B297" s="3" t="s">
        <v>404</v>
      </c>
      <c r="C297" s="3" t="s">
        <v>405</v>
      </c>
      <c r="D297" s="4">
        <v>12</v>
      </c>
      <c r="E297" s="4">
        <v>40</v>
      </c>
      <c r="F297" s="4">
        <v>318</v>
      </c>
      <c r="G297" s="4">
        <v>370</v>
      </c>
      <c r="H297" s="4">
        <v>14</v>
      </c>
      <c r="I297" s="4">
        <v>0</v>
      </c>
      <c r="J297" s="4">
        <v>1</v>
      </c>
      <c r="K297" s="4">
        <v>0</v>
      </c>
      <c r="L297" s="4">
        <v>1</v>
      </c>
      <c r="M297" s="4">
        <v>0</v>
      </c>
      <c r="N297" s="4">
        <v>0</v>
      </c>
      <c r="O297" s="4">
        <v>0</v>
      </c>
      <c r="P297" s="4">
        <v>0</v>
      </c>
      <c r="Q297" s="91">
        <v>20</v>
      </c>
      <c r="R297" s="101">
        <v>1</v>
      </c>
      <c r="S297" s="101">
        <v>0</v>
      </c>
      <c r="T297" s="101">
        <v>3</v>
      </c>
      <c r="U297" s="101">
        <v>0</v>
      </c>
      <c r="V297" s="101">
        <v>0</v>
      </c>
      <c r="W297" s="101">
        <v>0</v>
      </c>
      <c r="X297" s="101">
        <v>0</v>
      </c>
      <c r="Y297" s="101">
        <v>4</v>
      </c>
      <c r="Z297" s="101" t="s">
        <v>552</v>
      </c>
      <c r="AA297" s="95">
        <v>1747</v>
      </c>
      <c r="AB297" s="95" t="s">
        <v>647</v>
      </c>
      <c r="AC297" s="95">
        <v>36</v>
      </c>
      <c r="AD297" s="95" t="s">
        <v>648</v>
      </c>
      <c r="AE297" s="95" t="s">
        <v>475</v>
      </c>
      <c r="AF297" s="95">
        <v>1578659.5770000003</v>
      </c>
      <c r="AG297" s="96">
        <v>2.2113770877032115E-4</v>
      </c>
      <c r="AH297" s="95">
        <v>56</v>
      </c>
      <c r="AI297" s="95">
        <v>1.3991605036977814E-3</v>
      </c>
      <c r="AJ297" s="95">
        <v>78</v>
      </c>
      <c r="AK297" s="97">
        <v>0.71794871794871795</v>
      </c>
      <c r="AL297" s="95">
        <v>5690443.3799999999</v>
      </c>
      <c r="AM297" s="95">
        <v>1.5</v>
      </c>
      <c r="AN297" s="95" t="s">
        <v>485</v>
      </c>
      <c r="AO297" s="95" t="s">
        <v>535</v>
      </c>
    </row>
    <row r="298" spans="1:41" ht="17.649999999999999" customHeight="1">
      <c r="A298" s="3" t="s">
        <v>376</v>
      </c>
      <c r="B298" s="3" t="s">
        <v>381</v>
      </c>
      <c r="C298" s="3" t="s">
        <v>406</v>
      </c>
      <c r="D298" s="4">
        <v>15</v>
      </c>
      <c r="E298" s="4">
        <v>42</v>
      </c>
      <c r="F298" s="4">
        <v>596</v>
      </c>
      <c r="G298" s="4">
        <v>653</v>
      </c>
      <c r="H298" s="4">
        <v>23</v>
      </c>
      <c r="I298" s="4">
        <v>0</v>
      </c>
      <c r="J298" s="4">
        <v>3</v>
      </c>
      <c r="K298" s="4">
        <v>2</v>
      </c>
      <c r="L298" s="4">
        <v>5</v>
      </c>
      <c r="M298" s="4">
        <v>0</v>
      </c>
      <c r="N298" s="4">
        <v>0</v>
      </c>
      <c r="O298" s="4">
        <v>0</v>
      </c>
      <c r="P298" s="4">
        <v>0</v>
      </c>
      <c r="Q298" s="91">
        <v>19</v>
      </c>
      <c r="R298" s="101">
        <v>2</v>
      </c>
      <c r="S298" s="101">
        <v>0</v>
      </c>
      <c r="T298" s="101">
        <v>3</v>
      </c>
      <c r="U298" s="101">
        <v>0</v>
      </c>
      <c r="V298" s="101">
        <v>0</v>
      </c>
      <c r="W298" s="101">
        <v>0</v>
      </c>
      <c r="X298" s="101">
        <v>3</v>
      </c>
      <c r="Y298" s="101">
        <v>8</v>
      </c>
      <c r="Z298" s="101" t="s">
        <v>553</v>
      </c>
      <c r="AA298" s="95">
        <v>836</v>
      </c>
      <c r="AB298" s="95" t="s">
        <v>647</v>
      </c>
      <c r="AC298" s="95">
        <v>29</v>
      </c>
      <c r="AD298" s="95" t="s">
        <v>648</v>
      </c>
      <c r="AE298" s="95" t="s">
        <v>475</v>
      </c>
      <c r="AF298" s="95">
        <v>1566511.0450000002</v>
      </c>
      <c r="AG298" s="96">
        <v>2.1943594952434855E-4</v>
      </c>
      <c r="AH298" s="95">
        <v>45</v>
      </c>
      <c r="AI298" s="95">
        <v>1.1243254047571458E-3</v>
      </c>
      <c r="AJ298" s="95">
        <v>64</v>
      </c>
      <c r="AK298" s="97">
        <v>0.703125</v>
      </c>
      <c r="AL298" s="95">
        <v>2388840</v>
      </c>
      <c r="AM298" s="95">
        <v>0.2</v>
      </c>
      <c r="AN298" s="95" t="s">
        <v>488</v>
      </c>
      <c r="AO298" s="95" t="s">
        <v>534</v>
      </c>
    </row>
    <row r="299" spans="1:41" ht="17.649999999999999" customHeight="1">
      <c r="A299" s="3" t="s">
        <v>376</v>
      </c>
      <c r="B299" s="3" t="s">
        <v>381</v>
      </c>
      <c r="C299" s="3" t="s">
        <v>407</v>
      </c>
      <c r="D299" s="4">
        <v>22</v>
      </c>
      <c r="E299" s="4">
        <v>70</v>
      </c>
      <c r="F299" s="4">
        <v>742</v>
      </c>
      <c r="G299" s="4">
        <v>834</v>
      </c>
      <c r="H299" s="4">
        <v>42</v>
      </c>
      <c r="I299" s="4">
        <v>2</v>
      </c>
      <c r="J299" s="4">
        <v>1</v>
      </c>
      <c r="K299" s="4">
        <v>1</v>
      </c>
      <c r="L299" s="4">
        <v>4</v>
      </c>
      <c r="M299" s="4">
        <v>0</v>
      </c>
      <c r="N299" s="4">
        <v>0</v>
      </c>
      <c r="O299" s="4">
        <v>1</v>
      </c>
      <c r="P299" s="4">
        <v>0</v>
      </c>
      <c r="Q299" s="91">
        <v>30</v>
      </c>
      <c r="R299" s="101">
        <v>6</v>
      </c>
      <c r="S299" s="101">
        <v>1</v>
      </c>
      <c r="T299" s="101">
        <v>2</v>
      </c>
      <c r="U299" s="101">
        <v>0</v>
      </c>
      <c r="V299" s="101">
        <v>0</v>
      </c>
      <c r="W299" s="101">
        <v>0</v>
      </c>
      <c r="X299" s="101">
        <v>3</v>
      </c>
      <c r="Y299" s="101">
        <v>12</v>
      </c>
      <c r="Z299" s="101" t="s">
        <v>552</v>
      </c>
      <c r="AA299" s="95">
        <v>1022</v>
      </c>
      <c r="AB299" s="95" t="s">
        <v>647</v>
      </c>
      <c r="AC299" s="95">
        <v>68</v>
      </c>
      <c r="AD299" s="95" t="s">
        <v>647</v>
      </c>
      <c r="AE299" s="95">
        <v>4</v>
      </c>
      <c r="AF299" s="95">
        <v>9675701.8052000012</v>
      </c>
      <c r="AG299" s="96">
        <v>1.3553666408643262E-3</v>
      </c>
      <c r="AH299" s="95">
        <v>99</v>
      </c>
      <c r="AI299" s="95">
        <v>2.4735158904657206E-3</v>
      </c>
      <c r="AJ299" s="95">
        <v>150</v>
      </c>
      <c r="AK299" s="97">
        <v>0.66</v>
      </c>
      <c r="AL299" s="95">
        <v>24977590.080000002</v>
      </c>
      <c r="AM299" s="95">
        <v>1.4</v>
      </c>
      <c r="AN299" s="95" t="s">
        <v>488</v>
      </c>
      <c r="AO299" s="95" t="s">
        <v>534</v>
      </c>
    </row>
    <row r="300" spans="1:41" ht="17.649999999999999" customHeight="1">
      <c r="A300" s="3" t="s">
        <v>376</v>
      </c>
      <c r="B300" s="3" t="s">
        <v>381</v>
      </c>
      <c r="C300" s="3" t="s">
        <v>408</v>
      </c>
      <c r="D300" s="4">
        <v>10</v>
      </c>
      <c r="E300" s="4">
        <v>75</v>
      </c>
      <c r="F300" s="4">
        <v>1247</v>
      </c>
      <c r="G300" s="4">
        <v>1332</v>
      </c>
      <c r="H300" s="4">
        <v>117</v>
      </c>
      <c r="I300" s="4">
        <v>2</v>
      </c>
      <c r="J300" s="4">
        <v>0</v>
      </c>
      <c r="K300" s="4">
        <v>0</v>
      </c>
      <c r="L300" s="4">
        <v>2</v>
      </c>
      <c r="M300" s="4">
        <v>0</v>
      </c>
      <c r="N300" s="4">
        <v>0</v>
      </c>
      <c r="O300" s="4">
        <v>0</v>
      </c>
      <c r="P300" s="4">
        <v>0</v>
      </c>
      <c r="Q300" s="91">
        <v>16</v>
      </c>
      <c r="R300" s="101">
        <v>3</v>
      </c>
      <c r="S300" s="101">
        <v>8</v>
      </c>
      <c r="T300" s="101">
        <v>11</v>
      </c>
      <c r="U300" s="101">
        <v>0</v>
      </c>
      <c r="V300" s="101">
        <v>0</v>
      </c>
      <c r="W300" s="101">
        <v>0</v>
      </c>
      <c r="X300" s="101">
        <v>2</v>
      </c>
      <c r="Y300" s="101">
        <v>24</v>
      </c>
      <c r="Z300" s="101" t="s">
        <v>552</v>
      </c>
      <c r="AA300" s="95">
        <v>612</v>
      </c>
      <c r="AB300" s="95" t="s">
        <v>647</v>
      </c>
      <c r="AC300" s="95">
        <v>17</v>
      </c>
      <c r="AD300" s="95" t="s">
        <v>647</v>
      </c>
      <c r="AE300" s="95">
        <v>7</v>
      </c>
      <c r="AF300" s="95">
        <v>7083297.1500000004</v>
      </c>
      <c r="AG300" s="96">
        <v>9.9222411538972695E-4</v>
      </c>
      <c r="AH300" s="95">
        <v>85</v>
      </c>
      <c r="AI300" s="95">
        <v>2.1237257645412753E-3</v>
      </c>
      <c r="AJ300" s="95">
        <v>124</v>
      </c>
      <c r="AK300" s="97">
        <v>0.68548387096774188</v>
      </c>
      <c r="AL300" s="95">
        <v>11266596.49</v>
      </c>
      <c r="AM300" s="95">
        <v>1.3</v>
      </c>
      <c r="AN300" s="95" t="s">
        <v>644</v>
      </c>
      <c r="AO300" s="95" t="s">
        <v>534</v>
      </c>
    </row>
    <row r="301" spans="1:41" ht="17.649999999999999" customHeight="1">
      <c r="A301" s="3" t="s">
        <v>376</v>
      </c>
      <c r="B301" s="3" t="s">
        <v>396</v>
      </c>
      <c r="C301" s="3" t="s">
        <v>409</v>
      </c>
      <c r="D301" s="4">
        <v>65</v>
      </c>
      <c r="E301" s="4">
        <v>167</v>
      </c>
      <c r="F301" s="4">
        <v>3098</v>
      </c>
      <c r="G301" s="4">
        <v>3330</v>
      </c>
      <c r="H301" s="4">
        <v>81</v>
      </c>
      <c r="I301" s="4">
        <v>1</v>
      </c>
      <c r="J301" s="4">
        <v>6</v>
      </c>
      <c r="K301" s="4">
        <v>4</v>
      </c>
      <c r="L301" s="4">
        <v>11</v>
      </c>
      <c r="M301" s="4">
        <v>0</v>
      </c>
      <c r="N301" s="4">
        <v>0</v>
      </c>
      <c r="O301" s="4">
        <v>1</v>
      </c>
      <c r="P301" s="4">
        <v>0</v>
      </c>
      <c r="Q301" s="91">
        <v>75</v>
      </c>
      <c r="R301" s="101">
        <v>2</v>
      </c>
      <c r="S301" s="101">
        <v>0</v>
      </c>
      <c r="T301" s="101">
        <v>1</v>
      </c>
      <c r="U301" s="101">
        <v>0</v>
      </c>
      <c r="V301" s="101">
        <v>0</v>
      </c>
      <c r="W301" s="101">
        <v>0</v>
      </c>
      <c r="X301" s="101">
        <v>0</v>
      </c>
      <c r="Y301" s="101">
        <v>3</v>
      </c>
      <c r="Z301" s="101" t="s">
        <v>553</v>
      </c>
      <c r="AA301" s="95">
        <v>2128</v>
      </c>
      <c r="AB301" s="95" t="s">
        <v>647</v>
      </c>
      <c r="AC301" s="95">
        <v>314</v>
      </c>
      <c r="AD301" s="95" t="s">
        <v>647</v>
      </c>
      <c r="AE301" s="95">
        <v>7</v>
      </c>
      <c r="AF301" s="95">
        <v>17663118.726399995</v>
      </c>
      <c r="AG301" s="96">
        <v>2.4742393241720707E-3</v>
      </c>
      <c r="AH301" s="95">
        <v>128</v>
      </c>
      <c r="AI301" s="95">
        <v>3.1980811513092145E-3</v>
      </c>
      <c r="AJ301" s="95">
        <v>203</v>
      </c>
      <c r="AK301" s="97">
        <v>0.63054187192118227</v>
      </c>
      <c r="AL301" s="95">
        <v>35848842.530000001</v>
      </c>
      <c r="AM301" s="95">
        <v>2.9</v>
      </c>
      <c r="AN301" s="95" t="s">
        <v>485</v>
      </c>
      <c r="AO301" s="95" t="s">
        <v>535</v>
      </c>
    </row>
    <row r="302" spans="1:41" ht="17.649999999999999" customHeight="1">
      <c r="A302" s="3" t="s">
        <v>376</v>
      </c>
      <c r="B302" s="3" t="s">
        <v>381</v>
      </c>
      <c r="C302" s="3" t="s">
        <v>410</v>
      </c>
      <c r="D302" s="4">
        <v>3</v>
      </c>
      <c r="E302" s="4">
        <v>5</v>
      </c>
      <c r="F302" s="4">
        <v>130</v>
      </c>
      <c r="G302" s="4">
        <v>138</v>
      </c>
      <c r="H302" s="4">
        <v>3</v>
      </c>
      <c r="I302" s="4">
        <v>0</v>
      </c>
      <c r="J302" s="4">
        <v>0</v>
      </c>
      <c r="K302" s="4">
        <v>0</v>
      </c>
      <c r="L302" s="4">
        <v>0</v>
      </c>
      <c r="M302" s="4">
        <v>0</v>
      </c>
      <c r="N302" s="4">
        <v>0</v>
      </c>
      <c r="O302" s="4">
        <v>0</v>
      </c>
      <c r="P302" s="4">
        <v>0</v>
      </c>
      <c r="Q302" s="91">
        <v>7</v>
      </c>
      <c r="R302" s="101">
        <v>3</v>
      </c>
      <c r="S302" s="101">
        <v>2</v>
      </c>
      <c r="T302" s="101">
        <v>7</v>
      </c>
      <c r="U302" s="101">
        <v>0</v>
      </c>
      <c r="V302" s="101">
        <v>0</v>
      </c>
      <c r="W302" s="101">
        <v>0</v>
      </c>
      <c r="X302" s="101">
        <v>0</v>
      </c>
      <c r="Y302" s="101">
        <v>12</v>
      </c>
      <c r="Z302" s="101" t="s">
        <v>552</v>
      </c>
      <c r="AA302" s="95">
        <v>308</v>
      </c>
      <c r="AB302" s="95" t="s">
        <v>646</v>
      </c>
      <c r="AC302" s="95">
        <v>9</v>
      </c>
      <c r="AD302" s="95" t="s">
        <v>646</v>
      </c>
      <c r="AE302" s="95" t="s">
        <v>475</v>
      </c>
      <c r="AF302" s="95">
        <v>2880138.2479999997</v>
      </c>
      <c r="AG302" s="96">
        <v>4.0344807860022045E-4</v>
      </c>
      <c r="AH302" s="95">
        <v>26</v>
      </c>
      <c r="AI302" s="95">
        <v>6.4961023385968423E-4</v>
      </c>
      <c r="AJ302" s="95">
        <v>34</v>
      </c>
      <c r="AK302" s="97">
        <v>0.76470588235294112</v>
      </c>
      <c r="AL302" s="95">
        <v>3382954</v>
      </c>
      <c r="AM302" s="95">
        <v>0.4</v>
      </c>
      <c r="AN302" s="95" t="s">
        <v>488</v>
      </c>
      <c r="AO302" s="95" t="s">
        <v>534</v>
      </c>
    </row>
    <row r="303" spans="1:41" ht="17.649999999999999" customHeight="1">
      <c r="A303" s="3" t="s">
        <v>376</v>
      </c>
      <c r="B303" s="3" t="s">
        <v>411</v>
      </c>
      <c r="C303" s="3" t="s">
        <v>412</v>
      </c>
      <c r="D303" s="4">
        <v>12</v>
      </c>
      <c r="E303" s="4">
        <v>52</v>
      </c>
      <c r="F303" s="4">
        <v>727</v>
      </c>
      <c r="G303" s="4">
        <v>791</v>
      </c>
      <c r="H303" s="4">
        <v>29</v>
      </c>
      <c r="I303" s="4">
        <v>0</v>
      </c>
      <c r="J303" s="4">
        <v>0</v>
      </c>
      <c r="K303" s="4">
        <v>2</v>
      </c>
      <c r="L303" s="4">
        <v>2</v>
      </c>
      <c r="M303" s="4">
        <v>1</v>
      </c>
      <c r="N303" s="4">
        <v>0</v>
      </c>
      <c r="O303" s="4">
        <v>0</v>
      </c>
      <c r="P303" s="4">
        <v>0</v>
      </c>
      <c r="Q303" s="91">
        <v>7</v>
      </c>
      <c r="R303" s="101">
        <v>1</v>
      </c>
      <c r="S303" s="101">
        <v>2</v>
      </c>
      <c r="T303" s="101">
        <v>0</v>
      </c>
      <c r="U303" s="101">
        <v>0</v>
      </c>
      <c r="V303" s="101">
        <v>0</v>
      </c>
      <c r="W303" s="101">
        <v>0</v>
      </c>
      <c r="X303" s="101">
        <v>6</v>
      </c>
      <c r="Y303" s="101">
        <v>9</v>
      </c>
      <c r="Z303" s="101" t="s">
        <v>553</v>
      </c>
      <c r="AA303" s="95">
        <v>888</v>
      </c>
      <c r="AB303" s="95" t="s">
        <v>646</v>
      </c>
      <c r="AC303" s="95">
        <v>62</v>
      </c>
      <c r="AD303" s="95" t="s">
        <v>647</v>
      </c>
      <c r="AE303" s="95">
        <v>5</v>
      </c>
      <c r="AF303" s="95">
        <v>15198705.166999998</v>
      </c>
      <c r="AG303" s="96">
        <v>2.1290257164201906E-3</v>
      </c>
      <c r="AH303" s="95">
        <v>92</v>
      </c>
      <c r="AI303" s="95">
        <v>2.2986208275034979E-3</v>
      </c>
      <c r="AJ303" s="95">
        <v>144</v>
      </c>
      <c r="AK303" s="97">
        <v>0.63888888888888884</v>
      </c>
      <c r="AL303" s="95">
        <v>26536511.740000002</v>
      </c>
      <c r="AM303" s="95">
        <v>1.7</v>
      </c>
      <c r="AN303" s="95" t="s">
        <v>485</v>
      </c>
      <c r="AO303" s="95" t="s">
        <v>532</v>
      </c>
    </row>
    <row r="304" spans="1:41" ht="17.649999999999999" customHeight="1">
      <c r="A304" s="3" t="s">
        <v>376</v>
      </c>
      <c r="B304" s="3" t="s">
        <v>413</v>
      </c>
      <c r="C304" s="3" t="s">
        <v>414</v>
      </c>
      <c r="D304" s="4">
        <v>0</v>
      </c>
      <c r="E304" s="4">
        <v>6</v>
      </c>
      <c r="F304" s="4">
        <v>150</v>
      </c>
      <c r="G304" s="4">
        <v>156</v>
      </c>
      <c r="H304" s="4">
        <v>5</v>
      </c>
      <c r="I304" s="4">
        <v>0</v>
      </c>
      <c r="J304" s="4">
        <v>0</v>
      </c>
      <c r="K304" s="4">
        <v>3</v>
      </c>
      <c r="L304" s="4">
        <v>3</v>
      </c>
      <c r="M304" s="4">
        <v>0</v>
      </c>
      <c r="N304" s="4">
        <v>0</v>
      </c>
      <c r="O304" s="4">
        <v>0</v>
      </c>
      <c r="P304" s="4">
        <v>0</v>
      </c>
      <c r="Q304" s="91">
        <v>18</v>
      </c>
      <c r="R304" s="101">
        <v>3</v>
      </c>
      <c r="S304" s="101">
        <v>2</v>
      </c>
      <c r="T304" s="101">
        <v>7</v>
      </c>
      <c r="U304" s="101">
        <v>2</v>
      </c>
      <c r="V304" s="101">
        <v>0</v>
      </c>
      <c r="W304" s="101">
        <v>0</v>
      </c>
      <c r="X304" s="101">
        <v>0</v>
      </c>
      <c r="Y304" s="101">
        <v>14</v>
      </c>
      <c r="Z304" s="101" t="s">
        <v>552</v>
      </c>
      <c r="AA304" s="95">
        <v>1039</v>
      </c>
      <c r="AB304" s="95" t="s">
        <v>646</v>
      </c>
      <c r="AC304" s="95">
        <v>13</v>
      </c>
      <c r="AD304" s="95" t="s">
        <v>647</v>
      </c>
      <c r="AE304" s="95">
        <v>1</v>
      </c>
      <c r="AF304" s="95">
        <v>12374048.130999999</v>
      </c>
      <c r="AG304" s="96">
        <v>1.7333494134961398E-3</v>
      </c>
      <c r="AH304" s="95">
        <v>134</v>
      </c>
      <c r="AI304" s="95">
        <v>3.347991205276834E-3</v>
      </c>
      <c r="AJ304" s="95">
        <v>198</v>
      </c>
      <c r="AK304" s="97">
        <v>0.6767676767676768</v>
      </c>
      <c r="AL304" s="95">
        <v>19738783.93</v>
      </c>
      <c r="AM304" s="95">
        <v>0.4</v>
      </c>
      <c r="AN304" s="95" t="s">
        <v>488</v>
      </c>
      <c r="AO304" s="95" t="s">
        <v>538</v>
      </c>
    </row>
    <row r="305" spans="1:41" ht="17.649999999999999" customHeight="1">
      <c r="A305" s="3" t="s">
        <v>376</v>
      </c>
      <c r="B305" s="3" t="s">
        <v>396</v>
      </c>
      <c r="C305" s="3" t="s">
        <v>415</v>
      </c>
      <c r="D305" s="4">
        <v>30</v>
      </c>
      <c r="E305" s="4">
        <v>86</v>
      </c>
      <c r="F305" s="4">
        <v>1368</v>
      </c>
      <c r="G305" s="4">
        <v>1484</v>
      </c>
      <c r="H305" s="4">
        <v>38</v>
      </c>
      <c r="I305" s="4">
        <v>1</v>
      </c>
      <c r="J305" s="4">
        <v>4</v>
      </c>
      <c r="K305" s="4">
        <v>6</v>
      </c>
      <c r="L305" s="4">
        <v>11</v>
      </c>
      <c r="M305" s="4">
        <v>0</v>
      </c>
      <c r="N305" s="4">
        <v>0</v>
      </c>
      <c r="O305" s="4">
        <v>0</v>
      </c>
      <c r="P305" s="4">
        <v>0</v>
      </c>
      <c r="Q305" s="91">
        <v>29</v>
      </c>
      <c r="R305" s="101">
        <v>1</v>
      </c>
      <c r="S305" s="101">
        <v>4</v>
      </c>
      <c r="T305" s="101">
        <v>0</v>
      </c>
      <c r="U305" s="101">
        <v>0</v>
      </c>
      <c r="V305" s="101">
        <v>0</v>
      </c>
      <c r="W305" s="101">
        <v>0</v>
      </c>
      <c r="X305" s="101">
        <v>9</v>
      </c>
      <c r="Y305" s="101">
        <v>14</v>
      </c>
      <c r="Z305" s="101" t="s">
        <v>552</v>
      </c>
      <c r="AA305" s="95">
        <v>1415</v>
      </c>
      <c r="AB305" s="95" t="s">
        <v>646</v>
      </c>
      <c r="AC305" s="95">
        <v>153</v>
      </c>
      <c r="AD305" s="95" t="s">
        <v>646</v>
      </c>
      <c r="AE305" s="95">
        <v>26</v>
      </c>
      <c r="AF305" s="95">
        <v>21694234.276999999</v>
      </c>
      <c r="AG305" s="96">
        <v>3.0389156290801405E-3</v>
      </c>
      <c r="AH305" s="95">
        <v>98</v>
      </c>
      <c r="AI305" s="95">
        <v>2.4485308814711174E-3</v>
      </c>
      <c r="AJ305" s="95">
        <v>146</v>
      </c>
      <c r="AK305" s="97">
        <v>0.67123287671232879</v>
      </c>
      <c r="AL305" s="95">
        <v>41390200.5</v>
      </c>
      <c r="AM305" s="95">
        <v>2</v>
      </c>
      <c r="AN305" s="95" t="s">
        <v>644</v>
      </c>
      <c r="AO305" s="95" t="s">
        <v>535</v>
      </c>
    </row>
    <row r="306" spans="1:41" ht="17.649999999999999" customHeight="1">
      <c r="A306" s="3" t="s">
        <v>376</v>
      </c>
      <c r="B306" s="3" t="s">
        <v>379</v>
      </c>
      <c r="C306" s="3" t="s">
        <v>416</v>
      </c>
      <c r="D306" s="4">
        <v>15</v>
      </c>
      <c r="E306" s="4">
        <v>41</v>
      </c>
      <c r="F306" s="4">
        <v>655</v>
      </c>
      <c r="G306" s="4">
        <v>711</v>
      </c>
      <c r="H306" s="4">
        <v>20</v>
      </c>
      <c r="I306" s="4">
        <v>0</v>
      </c>
      <c r="J306" s="4">
        <v>0</v>
      </c>
      <c r="K306" s="4">
        <v>1</v>
      </c>
      <c r="L306" s="4">
        <v>1</v>
      </c>
      <c r="M306" s="4">
        <v>0</v>
      </c>
      <c r="N306" s="4">
        <v>0</v>
      </c>
      <c r="O306" s="4">
        <v>1</v>
      </c>
      <c r="P306" s="4">
        <v>0</v>
      </c>
      <c r="Q306" s="91">
        <v>20</v>
      </c>
      <c r="R306" s="101">
        <v>2</v>
      </c>
      <c r="S306" s="101">
        <v>1</v>
      </c>
      <c r="T306" s="101">
        <v>0</v>
      </c>
      <c r="U306" s="101">
        <v>0</v>
      </c>
      <c r="V306" s="101">
        <v>0</v>
      </c>
      <c r="W306" s="101">
        <v>0</v>
      </c>
      <c r="X306" s="101">
        <v>1</v>
      </c>
      <c r="Y306" s="101">
        <v>4</v>
      </c>
      <c r="Z306" s="101" t="s">
        <v>552</v>
      </c>
      <c r="AA306" s="95">
        <v>553</v>
      </c>
      <c r="AB306" s="95" t="s">
        <v>647</v>
      </c>
      <c r="AC306" s="95">
        <v>77</v>
      </c>
      <c r="AD306" s="95" t="s">
        <v>647</v>
      </c>
      <c r="AE306" s="95" t="s">
        <v>475</v>
      </c>
      <c r="AF306" s="95">
        <v>10708149.344999999</v>
      </c>
      <c r="AG306" s="96">
        <v>1.4999912874336648E-3</v>
      </c>
      <c r="AH306" s="95">
        <v>71</v>
      </c>
      <c r="AI306" s="95">
        <v>1.7739356386168299E-3</v>
      </c>
      <c r="AJ306" s="95">
        <v>112</v>
      </c>
      <c r="AK306" s="97">
        <v>0.6339285714285714</v>
      </c>
      <c r="AL306" s="95">
        <v>21671176.600000001</v>
      </c>
      <c r="AM306" s="95">
        <v>2</v>
      </c>
      <c r="AN306" s="95" t="s">
        <v>485</v>
      </c>
      <c r="AO306" s="95">
        <v>2</v>
      </c>
    </row>
    <row r="307" spans="1:41" ht="17.649999999999999" customHeight="1">
      <c r="A307" s="3" t="s">
        <v>376</v>
      </c>
      <c r="B307" s="3" t="s">
        <v>379</v>
      </c>
      <c r="C307" s="3" t="s">
        <v>417</v>
      </c>
      <c r="D307" s="4">
        <v>45</v>
      </c>
      <c r="E307" s="4">
        <v>136</v>
      </c>
      <c r="F307" s="4">
        <v>2265</v>
      </c>
      <c r="G307" s="4">
        <v>2446</v>
      </c>
      <c r="H307" s="4">
        <v>73</v>
      </c>
      <c r="I307" s="4">
        <v>0</v>
      </c>
      <c r="J307" s="4">
        <v>3</v>
      </c>
      <c r="K307" s="4">
        <v>3</v>
      </c>
      <c r="L307" s="4">
        <v>6</v>
      </c>
      <c r="M307" s="4">
        <v>0</v>
      </c>
      <c r="N307" s="4">
        <v>0</v>
      </c>
      <c r="O307" s="4">
        <v>1</v>
      </c>
      <c r="P307" s="4">
        <v>0</v>
      </c>
      <c r="Q307" s="91">
        <v>64</v>
      </c>
      <c r="R307" s="101">
        <v>6</v>
      </c>
      <c r="S307" s="101">
        <v>6</v>
      </c>
      <c r="T307" s="101">
        <v>7</v>
      </c>
      <c r="U307" s="101">
        <v>1</v>
      </c>
      <c r="V307" s="101">
        <v>0</v>
      </c>
      <c r="W307" s="101">
        <v>0</v>
      </c>
      <c r="X307" s="101">
        <v>0</v>
      </c>
      <c r="Y307" s="101">
        <v>20</v>
      </c>
      <c r="Z307" s="101" t="s">
        <v>552</v>
      </c>
      <c r="AA307" s="95">
        <v>1555</v>
      </c>
      <c r="AB307" s="95" t="s">
        <v>647</v>
      </c>
      <c r="AC307" s="95">
        <v>167</v>
      </c>
      <c r="AD307" s="95" t="s">
        <v>647</v>
      </c>
      <c r="AE307" s="95">
        <v>13</v>
      </c>
      <c r="AF307" s="95">
        <v>17601598.889000002</v>
      </c>
      <c r="AG307" s="96">
        <v>2.465621661387286E-3</v>
      </c>
      <c r="AH307" s="95">
        <v>121</v>
      </c>
      <c r="AI307" s="95">
        <v>3.0231860883469918E-3</v>
      </c>
      <c r="AJ307" s="95">
        <v>188</v>
      </c>
      <c r="AK307" s="97">
        <v>0.6436170212765957</v>
      </c>
      <c r="AL307" s="95">
        <v>31286332.57</v>
      </c>
      <c r="AM307" s="95">
        <v>2.2000000000000002</v>
      </c>
      <c r="AN307" s="95" t="s">
        <v>485</v>
      </c>
      <c r="AO307" s="95" t="s">
        <v>533</v>
      </c>
    </row>
    <row r="308" spans="1:41" ht="17.649999999999999" customHeight="1">
      <c r="A308" s="3" t="s">
        <v>376</v>
      </c>
      <c r="B308" s="3" t="s">
        <v>379</v>
      </c>
      <c r="C308" s="3" t="s">
        <v>418</v>
      </c>
      <c r="D308" s="4">
        <v>6</v>
      </c>
      <c r="E308" s="4">
        <v>26</v>
      </c>
      <c r="F308" s="4">
        <v>657</v>
      </c>
      <c r="G308" s="4">
        <v>689</v>
      </c>
      <c r="H308" s="4">
        <v>9</v>
      </c>
      <c r="I308" s="4">
        <v>0</v>
      </c>
      <c r="J308" s="4">
        <v>0</v>
      </c>
      <c r="K308" s="4">
        <v>1</v>
      </c>
      <c r="L308" s="4">
        <v>1</v>
      </c>
      <c r="M308" s="4">
        <v>0</v>
      </c>
      <c r="N308" s="4">
        <v>0</v>
      </c>
      <c r="O308" s="4">
        <v>0</v>
      </c>
      <c r="P308" s="4">
        <v>0</v>
      </c>
      <c r="Q308" s="91">
        <v>17</v>
      </c>
      <c r="R308" s="101">
        <v>2</v>
      </c>
      <c r="S308" s="101">
        <v>0</v>
      </c>
      <c r="T308" s="101">
        <v>0</v>
      </c>
      <c r="U308" s="101">
        <v>0</v>
      </c>
      <c r="V308" s="101">
        <v>0</v>
      </c>
      <c r="W308" s="101">
        <v>0</v>
      </c>
      <c r="X308" s="101">
        <v>1</v>
      </c>
      <c r="Y308" s="101">
        <v>3</v>
      </c>
      <c r="Z308" s="101" t="s">
        <v>553</v>
      </c>
      <c r="AA308" s="95">
        <v>525</v>
      </c>
      <c r="AB308" s="95" t="s">
        <v>646</v>
      </c>
      <c r="AC308" s="95">
        <v>47</v>
      </c>
      <c r="AD308" s="95" t="s">
        <v>646</v>
      </c>
      <c r="AE308" s="95" t="s">
        <v>475</v>
      </c>
      <c r="AF308" s="95">
        <v>13949160.209000001</v>
      </c>
      <c r="AG308" s="96">
        <v>1.9539901906846595E-3</v>
      </c>
      <c r="AH308" s="95">
        <v>67</v>
      </c>
      <c r="AI308" s="95">
        <v>1.673995602638417E-3</v>
      </c>
      <c r="AJ308" s="95">
        <v>96</v>
      </c>
      <c r="AK308" s="97">
        <v>0.69791666666666663</v>
      </c>
      <c r="AL308" s="95">
        <v>17057525.780000001</v>
      </c>
      <c r="AM308" s="95">
        <v>1</v>
      </c>
      <c r="AN308" s="95" t="s">
        <v>644</v>
      </c>
      <c r="AO308" s="95" t="s">
        <v>533</v>
      </c>
    </row>
    <row r="309" spans="1:41" ht="17.649999999999999" customHeight="1">
      <c r="A309" s="3" t="s">
        <v>419</v>
      </c>
      <c r="B309" s="3" t="s">
        <v>420</v>
      </c>
      <c r="C309" s="3" t="s">
        <v>421</v>
      </c>
      <c r="D309" s="4">
        <v>13</v>
      </c>
      <c r="E309" s="4">
        <v>29</v>
      </c>
      <c r="F309" s="4">
        <v>627</v>
      </c>
      <c r="G309" s="4">
        <v>669</v>
      </c>
      <c r="H309" s="4">
        <v>23</v>
      </c>
      <c r="I309" s="4">
        <v>1</v>
      </c>
      <c r="J309" s="4">
        <v>0</v>
      </c>
      <c r="K309" s="4">
        <v>3</v>
      </c>
      <c r="L309" s="4">
        <v>4</v>
      </c>
      <c r="M309" s="4">
        <v>0</v>
      </c>
      <c r="N309" s="4">
        <v>0</v>
      </c>
      <c r="O309" s="4">
        <v>0</v>
      </c>
      <c r="P309" s="4">
        <v>0</v>
      </c>
      <c r="Q309" s="91">
        <v>18</v>
      </c>
      <c r="R309" s="101">
        <v>5</v>
      </c>
      <c r="S309" s="101">
        <v>2</v>
      </c>
      <c r="T309" s="101">
        <v>4</v>
      </c>
      <c r="U309" s="101">
        <v>0</v>
      </c>
      <c r="V309" s="101">
        <v>0</v>
      </c>
      <c r="W309" s="101">
        <v>0</v>
      </c>
      <c r="X309" s="101">
        <v>1</v>
      </c>
      <c r="Y309" s="101">
        <v>12</v>
      </c>
      <c r="Z309" s="101" t="s">
        <v>553</v>
      </c>
      <c r="AA309" s="95">
        <v>881</v>
      </c>
      <c r="AB309" s="95" t="s">
        <v>646</v>
      </c>
      <c r="AC309" s="95">
        <v>34</v>
      </c>
      <c r="AD309" s="95" t="s">
        <v>647</v>
      </c>
      <c r="AE309" s="95" t="s">
        <v>475</v>
      </c>
      <c r="AF309" s="95">
        <v>29616736.656000003</v>
      </c>
      <c r="AG309" s="96">
        <v>4.1486951213433286E-3</v>
      </c>
      <c r="AH309" s="95">
        <v>135</v>
      </c>
      <c r="AI309" s="95">
        <v>3.3729762142714372E-3</v>
      </c>
      <c r="AJ309" s="95">
        <v>201</v>
      </c>
      <c r="AK309" s="97">
        <v>0.67164179104477617</v>
      </c>
      <c r="AL309" s="95">
        <v>49703096.759999998</v>
      </c>
      <c r="AM309" s="95">
        <v>1</v>
      </c>
      <c r="AN309" s="95" t="s">
        <v>644</v>
      </c>
      <c r="AO309" s="95" t="s">
        <v>539</v>
      </c>
    </row>
    <row r="310" spans="1:41" ht="17.649999999999999" customHeight="1">
      <c r="A310" s="3" t="s">
        <v>419</v>
      </c>
      <c r="B310" s="3" t="s">
        <v>422</v>
      </c>
      <c r="C310" s="3" t="s">
        <v>423</v>
      </c>
      <c r="D310" s="4">
        <v>22</v>
      </c>
      <c r="E310" s="4">
        <v>68</v>
      </c>
      <c r="F310" s="4">
        <v>2191</v>
      </c>
      <c r="G310" s="4">
        <v>2281</v>
      </c>
      <c r="H310" s="4">
        <v>194</v>
      </c>
      <c r="I310" s="4">
        <v>0</v>
      </c>
      <c r="J310" s="4">
        <v>2</v>
      </c>
      <c r="K310" s="4">
        <v>12</v>
      </c>
      <c r="L310" s="4">
        <v>14</v>
      </c>
      <c r="M310" s="4">
        <v>1</v>
      </c>
      <c r="N310" s="4">
        <v>1</v>
      </c>
      <c r="O310" s="4">
        <v>0</v>
      </c>
      <c r="P310" s="4">
        <v>0</v>
      </c>
      <c r="Q310" s="91">
        <v>59</v>
      </c>
      <c r="R310" s="101">
        <v>6</v>
      </c>
      <c r="S310" s="101">
        <v>7</v>
      </c>
      <c r="T310" s="101">
        <v>2</v>
      </c>
      <c r="U310" s="101">
        <v>1</v>
      </c>
      <c r="V310" s="101">
        <v>0</v>
      </c>
      <c r="W310" s="101">
        <v>0</v>
      </c>
      <c r="X310" s="101">
        <v>11</v>
      </c>
      <c r="Y310" s="101">
        <v>27</v>
      </c>
      <c r="Z310" s="101" t="s">
        <v>553</v>
      </c>
      <c r="AA310" s="95">
        <v>3110</v>
      </c>
      <c r="AB310" s="95" t="s">
        <v>646</v>
      </c>
      <c r="AC310" s="95">
        <v>166</v>
      </c>
      <c r="AD310" s="95" t="s">
        <v>646</v>
      </c>
      <c r="AE310" s="95">
        <v>3</v>
      </c>
      <c r="AF310" s="95">
        <v>42585911.942999996</v>
      </c>
      <c r="AG310" s="96">
        <v>5.9654095982275678E-3</v>
      </c>
      <c r="AH310" s="95">
        <v>260</v>
      </c>
      <c r="AI310" s="95">
        <v>6.4961023385968417E-3</v>
      </c>
      <c r="AJ310" s="95">
        <v>395</v>
      </c>
      <c r="AK310" s="97">
        <v>0.65822784810126578</v>
      </c>
      <c r="AL310" s="95">
        <v>61571710.230000004</v>
      </c>
      <c r="AM310" s="95">
        <v>3.6</v>
      </c>
      <c r="AN310" s="95" t="s">
        <v>488</v>
      </c>
      <c r="AO310" s="95" t="s">
        <v>540</v>
      </c>
    </row>
    <row r="311" spans="1:41" ht="17.649999999999999" customHeight="1">
      <c r="A311" s="3" t="s">
        <v>419</v>
      </c>
      <c r="B311" s="3" t="s">
        <v>424</v>
      </c>
      <c r="C311" s="3" t="s">
        <v>425</v>
      </c>
      <c r="D311" s="4">
        <v>16</v>
      </c>
      <c r="E311" s="4">
        <v>110</v>
      </c>
      <c r="F311" s="4">
        <v>2004</v>
      </c>
      <c r="G311" s="4">
        <v>2130</v>
      </c>
      <c r="H311" s="4">
        <v>34</v>
      </c>
      <c r="I311" s="4">
        <v>0</v>
      </c>
      <c r="J311" s="4">
        <v>1</v>
      </c>
      <c r="K311" s="4">
        <v>6</v>
      </c>
      <c r="L311" s="4">
        <v>7</v>
      </c>
      <c r="M311" s="4">
        <v>0</v>
      </c>
      <c r="N311" s="4">
        <v>0</v>
      </c>
      <c r="O311" s="4">
        <v>0</v>
      </c>
      <c r="P311" s="4">
        <v>0</v>
      </c>
      <c r="Q311" s="91">
        <v>20</v>
      </c>
      <c r="R311" s="101">
        <v>12</v>
      </c>
      <c r="S311" s="101">
        <v>9</v>
      </c>
      <c r="T311" s="101">
        <v>4</v>
      </c>
      <c r="U311" s="101">
        <v>0</v>
      </c>
      <c r="V311" s="101">
        <v>0</v>
      </c>
      <c r="W311" s="101">
        <v>0</v>
      </c>
      <c r="X311" s="101">
        <v>3</v>
      </c>
      <c r="Y311" s="101">
        <v>28</v>
      </c>
      <c r="Z311" s="101" t="s">
        <v>552</v>
      </c>
      <c r="AA311" s="95">
        <v>1426</v>
      </c>
      <c r="AB311" s="95" t="s">
        <v>646</v>
      </c>
      <c r="AC311" s="95">
        <v>155</v>
      </c>
      <c r="AD311" s="95" t="s">
        <v>647</v>
      </c>
      <c r="AE311" s="95" t="s">
        <v>475</v>
      </c>
      <c r="AF311" s="95">
        <v>27273710.859999999</v>
      </c>
      <c r="AG311" s="96">
        <v>3.820485440379794E-3</v>
      </c>
      <c r="AH311" s="95">
        <v>116</v>
      </c>
      <c r="AI311" s="95">
        <v>2.8982610433739755E-3</v>
      </c>
      <c r="AJ311" s="95">
        <v>201</v>
      </c>
      <c r="AK311" s="97">
        <v>0.57711442786069655</v>
      </c>
      <c r="AL311" s="95">
        <v>50756168.759999998</v>
      </c>
      <c r="AM311" s="95">
        <v>1.8</v>
      </c>
      <c r="AN311" s="95" t="s">
        <v>485</v>
      </c>
      <c r="AO311" s="95" t="s">
        <v>540</v>
      </c>
    </row>
    <row r="312" spans="1:41" ht="17.649999999999999" customHeight="1">
      <c r="A312" s="3" t="s">
        <v>419</v>
      </c>
      <c r="B312" s="3" t="s">
        <v>426</v>
      </c>
      <c r="C312" s="3" t="s">
        <v>427</v>
      </c>
      <c r="D312" s="4">
        <v>8</v>
      </c>
      <c r="E312" s="4">
        <v>16</v>
      </c>
      <c r="F312" s="4">
        <v>442</v>
      </c>
      <c r="G312" s="4">
        <v>466</v>
      </c>
      <c r="H312" s="4">
        <v>2</v>
      </c>
      <c r="I312" s="4">
        <v>0</v>
      </c>
      <c r="J312" s="4">
        <v>0</v>
      </c>
      <c r="K312" s="4">
        <v>2</v>
      </c>
      <c r="L312" s="4">
        <v>2</v>
      </c>
      <c r="M312" s="4">
        <v>0</v>
      </c>
      <c r="N312" s="4">
        <v>0</v>
      </c>
      <c r="O312" s="4">
        <v>0</v>
      </c>
      <c r="P312" s="4">
        <v>0</v>
      </c>
      <c r="Q312" s="91">
        <v>26</v>
      </c>
      <c r="R312" s="101">
        <v>0</v>
      </c>
      <c r="S312" s="101">
        <v>1</v>
      </c>
      <c r="T312" s="101">
        <v>0</v>
      </c>
      <c r="U312" s="101">
        <v>0</v>
      </c>
      <c r="V312" s="101">
        <v>0</v>
      </c>
      <c r="W312" s="101">
        <v>0</v>
      </c>
      <c r="X312" s="101">
        <v>2</v>
      </c>
      <c r="Y312" s="101">
        <v>3</v>
      </c>
      <c r="Z312" s="101" t="s">
        <v>552</v>
      </c>
      <c r="AA312" s="95">
        <v>821</v>
      </c>
      <c r="AB312" s="95" t="s">
        <v>646</v>
      </c>
      <c r="AC312" s="95">
        <v>53</v>
      </c>
      <c r="AD312" s="95" t="s">
        <v>647</v>
      </c>
      <c r="AE312" s="95">
        <v>1</v>
      </c>
      <c r="AF312" s="95">
        <v>32681795.458000001</v>
      </c>
      <c r="AG312" s="96">
        <v>4.5780467628217525E-3</v>
      </c>
      <c r="AH312" s="95">
        <v>115</v>
      </c>
      <c r="AI312" s="95">
        <v>2.8732760343793723E-3</v>
      </c>
      <c r="AJ312" s="95">
        <v>178</v>
      </c>
      <c r="AK312" s="97">
        <v>0.6460674157303371</v>
      </c>
      <c r="AL312" s="95">
        <v>49065354.390000001</v>
      </c>
      <c r="AM312" s="95">
        <v>3</v>
      </c>
      <c r="AN312" s="95" t="s">
        <v>485</v>
      </c>
      <c r="AO312" s="95" t="s">
        <v>542</v>
      </c>
    </row>
    <row r="313" spans="1:41" ht="17.649999999999999" customHeight="1">
      <c r="A313" s="3" t="s">
        <v>419</v>
      </c>
      <c r="B313" s="3" t="s">
        <v>428</v>
      </c>
      <c r="C313" s="3" t="s">
        <v>429</v>
      </c>
      <c r="D313" s="4">
        <v>23</v>
      </c>
      <c r="E313" s="4">
        <v>51</v>
      </c>
      <c r="F313" s="4">
        <v>1528</v>
      </c>
      <c r="G313" s="4">
        <v>1602</v>
      </c>
      <c r="H313" s="4">
        <v>165</v>
      </c>
      <c r="I313" s="4">
        <v>0</v>
      </c>
      <c r="J313" s="4">
        <v>0</v>
      </c>
      <c r="K313" s="4">
        <v>3</v>
      </c>
      <c r="L313" s="4">
        <v>3</v>
      </c>
      <c r="M313" s="4">
        <v>0</v>
      </c>
      <c r="N313" s="4">
        <v>0</v>
      </c>
      <c r="O313" s="4">
        <v>0</v>
      </c>
      <c r="P313" s="4">
        <v>0</v>
      </c>
      <c r="Q313" s="91">
        <v>29</v>
      </c>
      <c r="R313" s="101">
        <v>1</v>
      </c>
      <c r="S313" s="101">
        <v>1</v>
      </c>
      <c r="T313" s="101">
        <v>0</v>
      </c>
      <c r="U313" s="101">
        <v>0</v>
      </c>
      <c r="V313" s="101">
        <v>0</v>
      </c>
      <c r="W313" s="101">
        <v>0</v>
      </c>
      <c r="X313" s="101">
        <v>0</v>
      </c>
      <c r="Y313" s="101">
        <v>2</v>
      </c>
      <c r="Z313" s="101" t="s">
        <v>553</v>
      </c>
      <c r="AA313" s="95">
        <v>641</v>
      </c>
      <c r="AB313" s="95" t="s">
        <v>647</v>
      </c>
      <c r="AC313" s="95">
        <v>63</v>
      </c>
      <c r="AD313" s="95" t="s">
        <v>647</v>
      </c>
      <c r="AE313" s="95">
        <v>1</v>
      </c>
      <c r="AF313" s="95">
        <v>7891586.0669999998</v>
      </c>
      <c r="AG313" s="96">
        <v>1.1054487533889454E-3</v>
      </c>
      <c r="AH313" s="95">
        <v>96</v>
      </c>
      <c r="AI313" s="95">
        <v>2.3985608634819106E-3</v>
      </c>
      <c r="AJ313" s="95">
        <v>160</v>
      </c>
      <c r="AK313" s="97">
        <v>0.6</v>
      </c>
      <c r="AL313" s="95">
        <v>20452768.759999998</v>
      </c>
      <c r="AM313" s="95">
        <v>0.05</v>
      </c>
      <c r="AN313" s="95" t="s">
        <v>644</v>
      </c>
      <c r="AO313" s="95" t="s">
        <v>541</v>
      </c>
    </row>
    <row r="314" spans="1:41" ht="17.649999999999999" customHeight="1">
      <c r="A314" s="3" t="s">
        <v>419</v>
      </c>
      <c r="B314" s="3" t="s">
        <v>430</v>
      </c>
      <c r="C314" s="3" t="s">
        <v>431</v>
      </c>
      <c r="D314" s="4">
        <v>28</v>
      </c>
      <c r="E314" s="4">
        <v>33</v>
      </c>
      <c r="F314" s="4">
        <v>735</v>
      </c>
      <c r="G314" s="4">
        <v>796</v>
      </c>
      <c r="H314" s="4">
        <v>50</v>
      </c>
      <c r="I314" s="4">
        <v>0</v>
      </c>
      <c r="J314" s="4">
        <v>1</v>
      </c>
      <c r="K314" s="4">
        <v>3</v>
      </c>
      <c r="L314" s="4">
        <v>4</v>
      </c>
      <c r="M314" s="4">
        <v>0</v>
      </c>
      <c r="N314" s="4">
        <v>0</v>
      </c>
      <c r="O314" s="4">
        <v>0</v>
      </c>
      <c r="P314" s="4">
        <v>0</v>
      </c>
      <c r="Q314" s="91">
        <v>46</v>
      </c>
      <c r="R314" s="101">
        <v>2</v>
      </c>
      <c r="S314" s="101">
        <v>6</v>
      </c>
      <c r="T314" s="101">
        <v>10</v>
      </c>
      <c r="U314" s="101">
        <v>0</v>
      </c>
      <c r="V314" s="101">
        <v>0</v>
      </c>
      <c r="W314" s="101">
        <v>0</v>
      </c>
      <c r="X314" s="101">
        <v>6</v>
      </c>
      <c r="Y314" s="101">
        <v>24</v>
      </c>
      <c r="Z314" s="101" t="s">
        <v>552</v>
      </c>
      <c r="AA314" s="95">
        <v>1358</v>
      </c>
      <c r="AB314" s="95" t="s">
        <v>646</v>
      </c>
      <c r="AC314" s="95">
        <v>36</v>
      </c>
      <c r="AD314" s="95" t="s">
        <v>647</v>
      </c>
      <c r="AE314" s="95" t="s">
        <v>475</v>
      </c>
      <c r="AF314" s="95">
        <v>16435157.316</v>
      </c>
      <c r="AG314" s="96">
        <v>2.302227209140746E-3</v>
      </c>
      <c r="AH314" s="95">
        <v>121</v>
      </c>
      <c r="AI314" s="95">
        <v>3.0231860883469918E-3</v>
      </c>
      <c r="AJ314" s="95">
        <v>200</v>
      </c>
      <c r="AK314" s="97">
        <v>0.60499999999999998</v>
      </c>
      <c r="AL314" s="95">
        <v>26326098.379999999</v>
      </c>
      <c r="AM314" s="95">
        <v>2</v>
      </c>
      <c r="AN314" s="95" t="s">
        <v>488</v>
      </c>
      <c r="AO314" s="95" t="s">
        <v>539</v>
      </c>
    </row>
    <row r="315" spans="1:41" ht="17.649999999999999" customHeight="1">
      <c r="A315" s="3" t="s">
        <v>419</v>
      </c>
      <c r="B315" s="3" t="s">
        <v>432</v>
      </c>
      <c r="C315" s="3" t="s">
        <v>432</v>
      </c>
      <c r="D315" s="4">
        <v>104</v>
      </c>
      <c r="E315" s="4">
        <v>166</v>
      </c>
      <c r="F315" s="4">
        <v>2120</v>
      </c>
      <c r="G315" s="4">
        <v>2390</v>
      </c>
      <c r="H315" s="4">
        <v>342</v>
      </c>
      <c r="I315" s="4">
        <v>1</v>
      </c>
      <c r="J315" s="4">
        <v>3</v>
      </c>
      <c r="K315" s="4">
        <v>3</v>
      </c>
      <c r="L315" s="4">
        <v>7</v>
      </c>
      <c r="M315" s="4">
        <v>0</v>
      </c>
      <c r="N315" s="4">
        <v>0</v>
      </c>
      <c r="O315" s="4">
        <v>1</v>
      </c>
      <c r="P315" s="4">
        <v>0</v>
      </c>
      <c r="Q315" s="91">
        <v>105</v>
      </c>
      <c r="R315" s="101">
        <v>6</v>
      </c>
      <c r="S315" s="101">
        <v>10</v>
      </c>
      <c r="T315" s="101">
        <v>121</v>
      </c>
      <c r="U315" s="101">
        <v>2</v>
      </c>
      <c r="V315" s="101">
        <v>1</v>
      </c>
      <c r="W315" s="101">
        <v>0</v>
      </c>
      <c r="X315" s="101">
        <v>2</v>
      </c>
      <c r="Y315" s="101">
        <v>142</v>
      </c>
      <c r="Z315" s="101" t="s">
        <v>553</v>
      </c>
      <c r="AA315" s="95">
        <v>2631</v>
      </c>
      <c r="AB315" s="95" t="s">
        <v>647</v>
      </c>
      <c r="AC315" s="95">
        <v>109</v>
      </c>
      <c r="AD315" s="95" t="s">
        <v>647</v>
      </c>
      <c r="AE315" s="95">
        <v>1</v>
      </c>
      <c r="AF315" s="95">
        <v>19761481.050999995</v>
      </c>
      <c r="AG315" s="96">
        <v>2.7681766893852986E-3</v>
      </c>
      <c r="AH315" s="95">
        <v>301</v>
      </c>
      <c r="AI315" s="95">
        <v>7.520487707375575E-3</v>
      </c>
      <c r="AJ315" s="95">
        <v>479</v>
      </c>
      <c r="AK315" s="97">
        <v>0.62839248434237993</v>
      </c>
      <c r="AL315" s="95">
        <v>38044347.369999997</v>
      </c>
      <c r="AM315" s="95">
        <v>3</v>
      </c>
      <c r="AN315" s="95" t="s">
        <v>644</v>
      </c>
      <c r="AO315" s="95" t="s">
        <v>542</v>
      </c>
    </row>
    <row r="316" spans="1:41" ht="17.649999999999999" customHeight="1">
      <c r="A316" s="3" t="s">
        <v>419</v>
      </c>
      <c r="B316" s="3" t="s">
        <v>428</v>
      </c>
      <c r="C316" s="3" t="s">
        <v>433</v>
      </c>
      <c r="D316" s="4">
        <v>43</v>
      </c>
      <c r="E316" s="4">
        <v>84</v>
      </c>
      <c r="F316" s="4">
        <v>1631</v>
      </c>
      <c r="G316" s="4">
        <v>1758</v>
      </c>
      <c r="H316" s="4">
        <v>205</v>
      </c>
      <c r="I316" s="4">
        <v>0</v>
      </c>
      <c r="J316" s="4">
        <v>0</v>
      </c>
      <c r="K316" s="4">
        <v>4</v>
      </c>
      <c r="L316" s="4">
        <v>4</v>
      </c>
      <c r="M316" s="4">
        <v>0</v>
      </c>
      <c r="N316" s="4">
        <v>0</v>
      </c>
      <c r="O316" s="4">
        <v>1</v>
      </c>
      <c r="P316" s="4">
        <v>0</v>
      </c>
      <c r="Q316" s="91">
        <v>48</v>
      </c>
      <c r="R316" s="101">
        <v>3</v>
      </c>
      <c r="S316" s="101">
        <v>7</v>
      </c>
      <c r="T316" s="101">
        <v>18</v>
      </c>
      <c r="U316" s="101">
        <v>0</v>
      </c>
      <c r="V316" s="101">
        <v>0</v>
      </c>
      <c r="W316" s="101">
        <v>0</v>
      </c>
      <c r="X316" s="101">
        <v>0</v>
      </c>
      <c r="Y316" s="101">
        <v>28</v>
      </c>
      <c r="Z316" s="101" t="s">
        <v>553</v>
      </c>
      <c r="AA316" s="95">
        <v>1119</v>
      </c>
      <c r="AB316" s="95" t="s">
        <v>647</v>
      </c>
      <c r="AC316" s="95">
        <v>85</v>
      </c>
      <c r="AD316" s="95" t="s">
        <v>646</v>
      </c>
      <c r="AE316" s="95" t="s">
        <v>475</v>
      </c>
      <c r="AF316" s="95">
        <v>5228979.5399999991</v>
      </c>
      <c r="AG316" s="96">
        <v>7.3247239083672785E-4</v>
      </c>
      <c r="AH316" s="95">
        <v>113</v>
      </c>
      <c r="AI316" s="95">
        <v>2.823306016390166E-3</v>
      </c>
      <c r="AJ316" s="95">
        <v>183</v>
      </c>
      <c r="AK316" s="97">
        <v>0.61748633879781423</v>
      </c>
      <c r="AL316" s="95">
        <v>8942472.75</v>
      </c>
      <c r="AM316" s="95">
        <v>0.5</v>
      </c>
      <c r="AN316" s="95" t="s">
        <v>644</v>
      </c>
      <c r="AO316" s="95" t="s">
        <v>541</v>
      </c>
    </row>
    <row r="317" spans="1:41" ht="17.649999999999999" customHeight="1">
      <c r="A317" s="3" t="s">
        <v>419</v>
      </c>
      <c r="B317" s="3" t="s">
        <v>428</v>
      </c>
      <c r="C317" s="3" t="s">
        <v>434</v>
      </c>
      <c r="D317" s="4">
        <v>48</v>
      </c>
      <c r="E317" s="4">
        <v>113</v>
      </c>
      <c r="F317" s="4">
        <v>2106</v>
      </c>
      <c r="G317" s="4">
        <v>2267</v>
      </c>
      <c r="H317" s="4">
        <v>169</v>
      </c>
      <c r="I317" s="4">
        <v>2</v>
      </c>
      <c r="J317" s="4">
        <v>3</v>
      </c>
      <c r="K317" s="4">
        <v>7</v>
      </c>
      <c r="L317" s="4">
        <v>12</v>
      </c>
      <c r="M317" s="4">
        <v>1</v>
      </c>
      <c r="N317" s="4">
        <v>1</v>
      </c>
      <c r="O317" s="4">
        <v>3</v>
      </c>
      <c r="P317" s="4">
        <v>0</v>
      </c>
      <c r="Q317" s="91">
        <v>53</v>
      </c>
      <c r="R317" s="101">
        <v>7</v>
      </c>
      <c r="S317" s="101">
        <v>1</v>
      </c>
      <c r="T317" s="101">
        <v>9</v>
      </c>
      <c r="U317" s="101">
        <v>3</v>
      </c>
      <c r="V317" s="101">
        <v>1</v>
      </c>
      <c r="W317" s="101">
        <v>0</v>
      </c>
      <c r="X317" s="101">
        <v>0</v>
      </c>
      <c r="Y317" s="101">
        <v>21</v>
      </c>
      <c r="Z317" s="101" t="s">
        <v>553</v>
      </c>
      <c r="AA317" s="95">
        <v>2078</v>
      </c>
      <c r="AB317" s="95" t="s">
        <v>647</v>
      </c>
      <c r="AC317" s="95">
        <v>115</v>
      </c>
      <c r="AD317" s="95" t="s">
        <v>646</v>
      </c>
      <c r="AE317" s="95">
        <v>14</v>
      </c>
      <c r="AF317" s="95">
        <v>23050478.055</v>
      </c>
      <c r="AG317" s="96">
        <v>3.2288974630173026E-3</v>
      </c>
      <c r="AH317" s="95">
        <v>161</v>
      </c>
      <c r="AI317" s="95">
        <v>4.0225864481311215E-3</v>
      </c>
      <c r="AJ317" s="95">
        <v>251</v>
      </c>
      <c r="AK317" s="97">
        <v>0.64143426294820716</v>
      </c>
      <c r="AL317" s="95">
        <v>26774202.800000001</v>
      </c>
      <c r="AM317" s="95">
        <v>2.5</v>
      </c>
      <c r="AN317" s="95" t="s">
        <v>644</v>
      </c>
      <c r="AO317" s="95" t="s">
        <v>541</v>
      </c>
    </row>
    <row r="318" spans="1:41" ht="17.649999999999999" customHeight="1">
      <c r="A318" s="3" t="s">
        <v>419</v>
      </c>
      <c r="B318" s="3" t="s">
        <v>435</v>
      </c>
      <c r="C318" s="3" t="s">
        <v>436</v>
      </c>
      <c r="D318" s="4">
        <v>10</v>
      </c>
      <c r="E318" s="4">
        <v>70</v>
      </c>
      <c r="F318" s="4">
        <v>2927</v>
      </c>
      <c r="G318" s="4">
        <v>3007</v>
      </c>
      <c r="H318" s="4">
        <v>22</v>
      </c>
      <c r="I318" s="4">
        <v>0</v>
      </c>
      <c r="J318" s="4">
        <v>0</v>
      </c>
      <c r="K318" s="4">
        <v>4</v>
      </c>
      <c r="L318" s="4">
        <v>4</v>
      </c>
      <c r="M318" s="4">
        <v>0</v>
      </c>
      <c r="N318" s="4">
        <v>0</v>
      </c>
      <c r="O318" s="4">
        <v>0</v>
      </c>
      <c r="P318" s="4">
        <v>0</v>
      </c>
      <c r="Q318" s="91">
        <v>59</v>
      </c>
      <c r="R318" s="101">
        <v>7</v>
      </c>
      <c r="S318" s="101">
        <v>16</v>
      </c>
      <c r="T318" s="101">
        <v>3</v>
      </c>
      <c r="U318" s="101">
        <v>0</v>
      </c>
      <c r="V318" s="101">
        <v>0</v>
      </c>
      <c r="W318" s="101">
        <v>0</v>
      </c>
      <c r="X318" s="101">
        <v>4</v>
      </c>
      <c r="Y318" s="101">
        <v>30</v>
      </c>
      <c r="Z318" s="101" t="s">
        <v>552</v>
      </c>
      <c r="AA318" s="95">
        <v>2424</v>
      </c>
      <c r="AB318" s="95" t="s">
        <v>646</v>
      </c>
      <c r="AC318" s="95">
        <v>159</v>
      </c>
      <c r="AD318" s="95" t="s">
        <v>646</v>
      </c>
      <c r="AE318" s="95">
        <v>2</v>
      </c>
      <c r="AF318" s="95">
        <v>21781334.446800001</v>
      </c>
      <c r="AG318" s="96">
        <v>3.0511165698426075E-3</v>
      </c>
      <c r="AH318" s="95">
        <v>250</v>
      </c>
      <c r="AI318" s="95">
        <v>6.2462522486508099E-3</v>
      </c>
      <c r="AJ318" s="95">
        <v>435</v>
      </c>
      <c r="AK318" s="97">
        <v>0.57471264367816088</v>
      </c>
      <c r="AL318" s="95">
        <v>52799707.799999997</v>
      </c>
      <c r="AM318" s="95">
        <v>2</v>
      </c>
      <c r="AN318" s="95" t="s">
        <v>644</v>
      </c>
      <c r="AO318" s="95" t="s">
        <v>540</v>
      </c>
    </row>
    <row r="319" spans="1:41" ht="17.649999999999999" customHeight="1">
      <c r="A319" s="3" t="s">
        <v>419</v>
      </c>
      <c r="B319" s="3" t="s">
        <v>437</v>
      </c>
      <c r="C319" s="3" t="s">
        <v>438</v>
      </c>
      <c r="D319" s="4">
        <v>46</v>
      </c>
      <c r="E319" s="4">
        <v>100</v>
      </c>
      <c r="F319" s="4">
        <v>2202</v>
      </c>
      <c r="G319" s="4">
        <v>2348</v>
      </c>
      <c r="H319" s="4">
        <v>54</v>
      </c>
      <c r="I319" s="4">
        <v>2</v>
      </c>
      <c r="J319" s="4">
        <v>2</v>
      </c>
      <c r="K319" s="4">
        <v>9</v>
      </c>
      <c r="L319" s="4">
        <v>13</v>
      </c>
      <c r="M319" s="4">
        <v>0</v>
      </c>
      <c r="N319" s="4">
        <v>0</v>
      </c>
      <c r="O319" s="4">
        <v>1</v>
      </c>
      <c r="P319" s="4">
        <v>0</v>
      </c>
      <c r="Q319" s="91">
        <v>78</v>
      </c>
      <c r="R319" s="101">
        <v>14</v>
      </c>
      <c r="S319" s="101">
        <v>5</v>
      </c>
      <c r="T319" s="101">
        <v>6</v>
      </c>
      <c r="U319" s="101">
        <v>2</v>
      </c>
      <c r="V319" s="101">
        <v>0</v>
      </c>
      <c r="W319" s="101">
        <v>0</v>
      </c>
      <c r="X319" s="101">
        <v>4</v>
      </c>
      <c r="Y319" s="101">
        <v>31</v>
      </c>
      <c r="Z319" s="101" t="s">
        <v>552</v>
      </c>
      <c r="AA319" s="95">
        <v>4385</v>
      </c>
      <c r="AB319" s="95" t="s">
        <v>647</v>
      </c>
      <c r="AC319" s="95">
        <v>237</v>
      </c>
      <c r="AD319" s="95" t="s">
        <v>647</v>
      </c>
      <c r="AE319" s="95">
        <v>18</v>
      </c>
      <c r="AF319" s="95">
        <v>70820086.696999997</v>
      </c>
      <c r="AG319" s="96">
        <v>9.9204362582409229E-3</v>
      </c>
      <c r="AH319" s="95">
        <v>355</v>
      </c>
      <c r="AI319" s="95">
        <v>8.86967819308415E-3</v>
      </c>
      <c r="AJ319" s="95">
        <v>558</v>
      </c>
      <c r="AK319" s="97">
        <v>0.63620071684587809</v>
      </c>
      <c r="AL319" s="95">
        <v>131886761.97999999</v>
      </c>
      <c r="AM319" s="95">
        <v>4.4000000000000004</v>
      </c>
      <c r="AN319" s="95" t="s">
        <v>644</v>
      </c>
      <c r="AO319" s="95" t="s">
        <v>540</v>
      </c>
    </row>
    <row r="320" spans="1:41" ht="17.649999999999999" customHeight="1">
      <c r="A320" s="3" t="s">
        <v>419</v>
      </c>
      <c r="B320" s="3" t="s">
        <v>439</v>
      </c>
      <c r="C320" s="3" t="s">
        <v>440</v>
      </c>
      <c r="D320" s="4">
        <v>12</v>
      </c>
      <c r="E320" s="4">
        <v>13</v>
      </c>
      <c r="F320" s="4">
        <v>197</v>
      </c>
      <c r="G320" s="4">
        <v>222</v>
      </c>
      <c r="H320" s="4">
        <v>10</v>
      </c>
      <c r="I320" s="4">
        <v>0</v>
      </c>
      <c r="J320" s="4">
        <v>1</v>
      </c>
      <c r="K320" s="4">
        <v>0</v>
      </c>
      <c r="L320" s="4">
        <v>1</v>
      </c>
      <c r="M320" s="4">
        <v>0</v>
      </c>
      <c r="N320" s="4">
        <v>0</v>
      </c>
      <c r="O320" s="4">
        <v>0</v>
      </c>
      <c r="P320" s="4">
        <v>0</v>
      </c>
      <c r="Q320" s="91">
        <v>16</v>
      </c>
      <c r="R320" s="101">
        <v>4</v>
      </c>
      <c r="S320" s="101">
        <v>0</v>
      </c>
      <c r="T320" s="101">
        <v>2</v>
      </c>
      <c r="U320" s="101">
        <v>0</v>
      </c>
      <c r="V320" s="101">
        <v>0</v>
      </c>
      <c r="W320" s="101">
        <v>0</v>
      </c>
      <c r="X320" s="101">
        <v>5</v>
      </c>
      <c r="Y320" s="101">
        <v>11</v>
      </c>
      <c r="Z320" s="101" t="s">
        <v>553</v>
      </c>
      <c r="AA320" s="95">
        <v>642</v>
      </c>
      <c r="AB320" s="95" t="s">
        <v>646</v>
      </c>
      <c r="AC320" s="95">
        <v>23</v>
      </c>
      <c r="AD320" s="95" t="s">
        <v>647</v>
      </c>
      <c r="AE320" s="95">
        <v>1</v>
      </c>
      <c r="AF320" s="95">
        <v>6272434.8760000002</v>
      </c>
      <c r="AG320" s="96">
        <v>8.7863900304941626E-4</v>
      </c>
      <c r="AH320" s="95">
        <v>76</v>
      </c>
      <c r="AI320" s="95">
        <v>1.898860683589846E-3</v>
      </c>
      <c r="AJ320" s="95">
        <v>126</v>
      </c>
      <c r="AK320" s="97">
        <v>0.60317460317460314</v>
      </c>
      <c r="AL320" s="95">
        <v>22154641.129999999</v>
      </c>
      <c r="AM320" s="95">
        <v>1</v>
      </c>
      <c r="AN320" s="95" t="s">
        <v>644</v>
      </c>
      <c r="AO320" s="95">
        <v>0.8</v>
      </c>
    </row>
    <row r="321" spans="1:41" ht="17.649999999999999" customHeight="1">
      <c r="A321" s="3" t="s">
        <v>419</v>
      </c>
      <c r="B321" s="3" t="s">
        <v>441</v>
      </c>
      <c r="C321" s="3" t="s">
        <v>442</v>
      </c>
      <c r="D321" s="4">
        <v>39</v>
      </c>
      <c r="E321" s="4">
        <v>36</v>
      </c>
      <c r="F321" s="4">
        <v>834</v>
      </c>
      <c r="G321" s="4">
        <v>909</v>
      </c>
      <c r="H321" s="4">
        <v>45</v>
      </c>
      <c r="I321" s="4">
        <v>0</v>
      </c>
      <c r="J321" s="4">
        <v>0</v>
      </c>
      <c r="K321" s="4">
        <v>0</v>
      </c>
      <c r="L321" s="4">
        <v>0</v>
      </c>
      <c r="M321" s="4">
        <v>0</v>
      </c>
      <c r="N321" s="4">
        <v>0</v>
      </c>
      <c r="O321" s="4">
        <v>0</v>
      </c>
      <c r="P321" s="4">
        <v>0</v>
      </c>
      <c r="Q321" s="91">
        <v>17</v>
      </c>
      <c r="R321" s="101">
        <v>2</v>
      </c>
      <c r="S321" s="101">
        <v>5</v>
      </c>
      <c r="T321" s="101">
        <v>12</v>
      </c>
      <c r="U321" s="101">
        <v>0</v>
      </c>
      <c r="V321" s="101">
        <v>0</v>
      </c>
      <c r="W321" s="101">
        <v>0</v>
      </c>
      <c r="X321" s="101">
        <v>2</v>
      </c>
      <c r="Y321" s="101">
        <v>21</v>
      </c>
      <c r="Z321" s="101" t="s">
        <v>553</v>
      </c>
      <c r="AA321" s="95">
        <v>1093</v>
      </c>
      <c r="AB321" s="95" t="s">
        <v>647</v>
      </c>
      <c r="AC321" s="95">
        <v>41</v>
      </c>
      <c r="AD321" s="95" t="s">
        <v>646</v>
      </c>
      <c r="AE321" s="95" t="s">
        <v>475</v>
      </c>
      <c r="AF321" s="95">
        <v>8541785.0117999986</v>
      </c>
      <c r="AG321" s="96">
        <v>1.1965282406911988E-3</v>
      </c>
      <c r="AH321" s="95">
        <v>97</v>
      </c>
      <c r="AI321" s="95">
        <v>2.4235458724765143E-3</v>
      </c>
      <c r="AJ321" s="95">
        <v>167</v>
      </c>
      <c r="AK321" s="97">
        <v>0.58083832335329344</v>
      </c>
      <c r="AL321" s="95">
        <v>16960470.299999997</v>
      </c>
      <c r="AM321" s="95">
        <v>1</v>
      </c>
      <c r="AN321" s="95" t="s">
        <v>644</v>
      </c>
      <c r="AO321" s="95">
        <v>2</v>
      </c>
    </row>
    <row r="322" spans="1:41" ht="17.649999999999999" customHeight="1">
      <c r="A322" s="3" t="s">
        <v>419</v>
      </c>
      <c r="B322" s="3" t="s">
        <v>428</v>
      </c>
      <c r="C322" s="3" t="s">
        <v>443</v>
      </c>
      <c r="D322" s="4">
        <v>43</v>
      </c>
      <c r="E322" s="4">
        <v>80</v>
      </c>
      <c r="F322" s="4">
        <v>1838</v>
      </c>
      <c r="G322" s="4">
        <v>1961</v>
      </c>
      <c r="H322" s="4">
        <v>160</v>
      </c>
      <c r="I322" s="4">
        <v>0</v>
      </c>
      <c r="J322" s="4">
        <v>1</v>
      </c>
      <c r="K322" s="4">
        <v>6</v>
      </c>
      <c r="L322" s="4">
        <v>7</v>
      </c>
      <c r="M322" s="4">
        <v>0</v>
      </c>
      <c r="N322" s="4">
        <v>0</v>
      </c>
      <c r="O322" s="4">
        <v>0</v>
      </c>
      <c r="P322" s="4">
        <v>0</v>
      </c>
      <c r="Q322" s="91">
        <v>41</v>
      </c>
      <c r="R322" s="101">
        <v>7</v>
      </c>
      <c r="S322" s="101">
        <v>0</v>
      </c>
      <c r="T322" s="101">
        <v>11</v>
      </c>
      <c r="U322" s="101">
        <v>0</v>
      </c>
      <c r="V322" s="101">
        <v>0</v>
      </c>
      <c r="W322" s="101">
        <v>0</v>
      </c>
      <c r="X322" s="101">
        <v>0</v>
      </c>
      <c r="Y322" s="101">
        <v>18</v>
      </c>
      <c r="Z322" s="101" t="s">
        <v>553</v>
      </c>
      <c r="AA322" s="95">
        <v>518</v>
      </c>
      <c r="AB322" s="95" t="s">
        <v>647</v>
      </c>
      <c r="AC322" s="95">
        <v>72</v>
      </c>
      <c r="AD322" s="95" t="s">
        <v>647</v>
      </c>
      <c r="AE322" s="95">
        <v>2</v>
      </c>
      <c r="AF322" s="95">
        <v>8716929</v>
      </c>
      <c r="AG322" s="96">
        <v>1.221062307959233E-3</v>
      </c>
      <c r="AH322" s="95">
        <v>51</v>
      </c>
      <c r="AI322" s="95">
        <v>1.2742354587247651E-3</v>
      </c>
      <c r="AJ322" s="95">
        <v>119</v>
      </c>
      <c r="AK322" s="97">
        <v>0.42857142857142855</v>
      </c>
      <c r="AL322" s="95">
        <v>22033960.030000001</v>
      </c>
      <c r="AM322" s="95">
        <v>0.5</v>
      </c>
      <c r="AN322" s="95" t="s">
        <v>644</v>
      </c>
      <c r="AO322" s="95" t="s">
        <v>541</v>
      </c>
    </row>
    <row r="323" spans="1:41" ht="17.649999999999999" customHeight="1">
      <c r="A323" s="3" t="s">
        <v>419</v>
      </c>
      <c r="B323" s="3" t="s">
        <v>444</v>
      </c>
      <c r="C323" s="3" t="s">
        <v>445</v>
      </c>
      <c r="D323" s="4">
        <v>16</v>
      </c>
      <c r="E323" s="4">
        <v>39</v>
      </c>
      <c r="F323" s="4">
        <v>470</v>
      </c>
      <c r="G323" s="4">
        <v>525</v>
      </c>
      <c r="H323" s="4">
        <v>37</v>
      </c>
      <c r="I323" s="4">
        <v>0</v>
      </c>
      <c r="J323" s="4">
        <v>2</v>
      </c>
      <c r="K323" s="4">
        <v>3</v>
      </c>
      <c r="L323" s="4">
        <v>5</v>
      </c>
      <c r="M323" s="4">
        <v>0</v>
      </c>
      <c r="N323" s="4">
        <v>0</v>
      </c>
      <c r="O323" s="4">
        <v>0</v>
      </c>
      <c r="P323" s="4">
        <v>0</v>
      </c>
      <c r="Q323" s="91">
        <v>26</v>
      </c>
      <c r="R323" s="101">
        <v>5</v>
      </c>
      <c r="S323" s="101">
        <v>2</v>
      </c>
      <c r="T323" s="101">
        <v>7</v>
      </c>
      <c r="U323" s="101">
        <v>0</v>
      </c>
      <c r="V323" s="101">
        <v>0</v>
      </c>
      <c r="W323" s="101">
        <v>0</v>
      </c>
      <c r="X323" s="101">
        <v>3</v>
      </c>
      <c r="Y323" s="101">
        <v>17</v>
      </c>
      <c r="Z323" s="101" t="s">
        <v>553</v>
      </c>
      <c r="AA323" s="95">
        <v>1055</v>
      </c>
      <c r="AB323" s="95" t="s">
        <v>646</v>
      </c>
      <c r="AC323" s="95">
        <v>17</v>
      </c>
      <c r="AD323" s="95" t="s">
        <v>646</v>
      </c>
      <c r="AE323" s="95" t="s">
        <v>475</v>
      </c>
      <c r="AF323" s="95">
        <v>16123304.804</v>
      </c>
      <c r="AG323" s="96">
        <v>2.2585430919424064E-3</v>
      </c>
      <c r="AH323" s="95">
        <v>162</v>
      </c>
      <c r="AI323" s="95">
        <v>4.0475714571257242E-3</v>
      </c>
      <c r="AJ323" s="95">
        <v>239</v>
      </c>
      <c r="AK323" s="97">
        <v>0.67782426778242677</v>
      </c>
      <c r="AL323" s="95">
        <v>23511695.330000002</v>
      </c>
      <c r="AM323" s="95">
        <v>1.3</v>
      </c>
      <c r="AN323" s="95" t="s">
        <v>644</v>
      </c>
      <c r="AO323" s="95" t="s">
        <v>539</v>
      </c>
    </row>
    <row r="324" spans="1:41" ht="17.649999999999999" customHeight="1">
      <c r="A324" s="3" t="s">
        <v>419</v>
      </c>
      <c r="B324" s="3" t="s">
        <v>428</v>
      </c>
      <c r="C324" s="3" t="s">
        <v>446</v>
      </c>
      <c r="D324" s="4">
        <v>65</v>
      </c>
      <c r="E324" s="4">
        <v>90</v>
      </c>
      <c r="F324" s="4">
        <v>1873</v>
      </c>
      <c r="G324" s="4">
        <v>2028</v>
      </c>
      <c r="H324" s="4">
        <v>514</v>
      </c>
      <c r="I324" s="4">
        <v>3</v>
      </c>
      <c r="J324" s="4">
        <v>4</v>
      </c>
      <c r="K324" s="4">
        <v>3</v>
      </c>
      <c r="L324" s="4">
        <v>10</v>
      </c>
      <c r="M324" s="4">
        <v>0</v>
      </c>
      <c r="N324" s="4">
        <v>0</v>
      </c>
      <c r="O324" s="4">
        <v>0</v>
      </c>
      <c r="P324" s="4">
        <v>0</v>
      </c>
      <c r="Q324" s="91">
        <v>34</v>
      </c>
      <c r="R324" s="101">
        <v>11</v>
      </c>
      <c r="S324" s="101">
        <v>7</v>
      </c>
      <c r="T324" s="101">
        <v>75</v>
      </c>
      <c r="U324" s="101">
        <v>1</v>
      </c>
      <c r="V324" s="101">
        <v>0</v>
      </c>
      <c r="W324" s="101">
        <v>0</v>
      </c>
      <c r="X324" s="101">
        <v>0</v>
      </c>
      <c r="Y324" s="101">
        <v>94</v>
      </c>
      <c r="Z324" s="101" t="s">
        <v>553</v>
      </c>
      <c r="AA324" s="95">
        <v>655</v>
      </c>
      <c r="AB324" s="95" t="s">
        <v>647</v>
      </c>
      <c r="AC324" s="95">
        <v>103</v>
      </c>
      <c r="AD324" s="95" t="s">
        <v>647</v>
      </c>
      <c r="AE324" s="95">
        <v>1</v>
      </c>
      <c r="AF324" s="95">
        <v>9024367.4109999985</v>
      </c>
      <c r="AG324" s="96">
        <v>1.2641281004752644E-3</v>
      </c>
      <c r="AH324" s="95">
        <v>104</v>
      </c>
      <c r="AI324" s="95">
        <v>2.5984409354387369E-3</v>
      </c>
      <c r="AJ324" s="95">
        <v>179</v>
      </c>
      <c r="AK324" s="97">
        <v>0.58100558659217882</v>
      </c>
      <c r="AL324" s="95">
        <v>20217125.98</v>
      </c>
      <c r="AM324" s="95">
        <v>0.6</v>
      </c>
      <c r="AN324" s="95" t="s">
        <v>488</v>
      </c>
      <c r="AO324" s="95" t="s">
        <v>541</v>
      </c>
    </row>
    <row r="325" spans="1:41" ht="17.649999999999999" customHeight="1">
      <c r="A325" s="3" t="s">
        <v>419</v>
      </c>
      <c r="B325" s="3" t="s">
        <v>428</v>
      </c>
      <c r="C325" s="3" t="s">
        <v>447</v>
      </c>
      <c r="D325" s="4">
        <v>26</v>
      </c>
      <c r="E325" s="4">
        <v>87</v>
      </c>
      <c r="F325" s="4">
        <v>1844</v>
      </c>
      <c r="G325" s="4">
        <v>1957</v>
      </c>
      <c r="H325" s="4">
        <v>471</v>
      </c>
      <c r="I325" s="4">
        <v>0</v>
      </c>
      <c r="J325" s="4">
        <v>1</v>
      </c>
      <c r="K325" s="4">
        <v>3</v>
      </c>
      <c r="L325" s="4">
        <v>4</v>
      </c>
      <c r="M325" s="4">
        <v>0</v>
      </c>
      <c r="N325" s="4">
        <v>0</v>
      </c>
      <c r="O325" s="4">
        <v>0</v>
      </c>
      <c r="P325" s="4">
        <v>1</v>
      </c>
      <c r="Q325" s="91">
        <v>28</v>
      </c>
      <c r="R325" s="101">
        <v>0</v>
      </c>
      <c r="S325" s="101">
        <v>2</v>
      </c>
      <c r="T325" s="101">
        <v>12</v>
      </c>
      <c r="U325" s="101">
        <v>1</v>
      </c>
      <c r="V325" s="101">
        <v>0</v>
      </c>
      <c r="W325" s="101">
        <v>0</v>
      </c>
      <c r="X325" s="101">
        <v>5</v>
      </c>
      <c r="Y325" s="101">
        <v>20</v>
      </c>
      <c r="Z325" s="101" t="s">
        <v>553</v>
      </c>
      <c r="AA325" s="95">
        <v>661</v>
      </c>
      <c r="AB325" s="95" t="s">
        <v>646</v>
      </c>
      <c r="AC325" s="95">
        <v>67</v>
      </c>
      <c r="AD325" s="95" t="s">
        <v>647</v>
      </c>
      <c r="AE325" s="95" t="s">
        <v>475</v>
      </c>
      <c r="AF325" s="95">
        <v>18061231.838000003</v>
      </c>
      <c r="AG325" s="96">
        <v>2.5300067756310811E-3</v>
      </c>
      <c r="AH325" s="95">
        <v>147</v>
      </c>
      <c r="AI325" s="95">
        <v>3.6727963222066761E-3</v>
      </c>
      <c r="AJ325" s="95">
        <v>209</v>
      </c>
      <c r="AK325" s="97">
        <v>0.70334928229665072</v>
      </c>
      <c r="AL325" s="95">
        <v>28391278.789999999</v>
      </c>
      <c r="AM325" s="95">
        <v>0.6</v>
      </c>
      <c r="AN325" s="95" t="s">
        <v>644</v>
      </c>
      <c r="AO325" s="95" t="s">
        <v>541</v>
      </c>
    </row>
    <row r="326" spans="1:41" ht="17.649999999999999" customHeight="1">
      <c r="A326" s="3" t="s">
        <v>419</v>
      </c>
      <c r="B326" s="3" t="s">
        <v>428</v>
      </c>
      <c r="C326" s="3" t="s">
        <v>448</v>
      </c>
      <c r="D326" s="4">
        <v>29</v>
      </c>
      <c r="E326" s="4">
        <v>35</v>
      </c>
      <c r="F326" s="4">
        <v>566</v>
      </c>
      <c r="G326" s="4">
        <v>630</v>
      </c>
      <c r="H326" s="4">
        <v>45</v>
      </c>
      <c r="I326" s="4">
        <v>0</v>
      </c>
      <c r="J326" s="4">
        <v>0</v>
      </c>
      <c r="K326" s="4">
        <v>2</v>
      </c>
      <c r="L326" s="4">
        <v>2</v>
      </c>
      <c r="M326" s="4">
        <v>0</v>
      </c>
      <c r="N326" s="4">
        <v>0</v>
      </c>
      <c r="O326" s="4">
        <v>1</v>
      </c>
      <c r="P326" s="4">
        <v>0</v>
      </c>
      <c r="Q326" s="91">
        <v>23</v>
      </c>
      <c r="R326" s="101">
        <v>4</v>
      </c>
      <c r="S326" s="101">
        <v>4</v>
      </c>
      <c r="T326" s="101">
        <v>16</v>
      </c>
      <c r="U326" s="101">
        <v>0</v>
      </c>
      <c r="V326" s="101">
        <v>0</v>
      </c>
      <c r="W326" s="101">
        <v>0</v>
      </c>
      <c r="X326" s="101">
        <v>0</v>
      </c>
      <c r="Y326" s="101">
        <v>24</v>
      </c>
      <c r="Z326" s="101" t="s">
        <v>553</v>
      </c>
      <c r="AA326" s="95">
        <v>712</v>
      </c>
      <c r="AB326" s="95" t="s">
        <v>648</v>
      </c>
      <c r="AC326" s="95">
        <v>41</v>
      </c>
      <c r="AD326" s="95" t="s">
        <v>647</v>
      </c>
      <c r="AE326" s="95" t="s">
        <v>475</v>
      </c>
      <c r="AF326" s="95">
        <v>2887408.87</v>
      </c>
      <c r="AG326" s="96">
        <v>4.044665430708637E-4</v>
      </c>
      <c r="AH326" s="95">
        <v>73</v>
      </c>
      <c r="AI326" s="95">
        <v>1.8239056566060365E-3</v>
      </c>
      <c r="AJ326" s="95">
        <v>111</v>
      </c>
      <c r="AK326" s="97">
        <v>0.65765765765765771</v>
      </c>
      <c r="AL326" s="95">
        <v>9050054.120000001</v>
      </c>
      <c r="AM326" s="95">
        <v>0</v>
      </c>
      <c r="AN326" s="95" t="s">
        <v>644</v>
      </c>
      <c r="AO326" s="95" t="s">
        <v>541</v>
      </c>
    </row>
    <row r="327" spans="1:41" ht="17.649999999999999" customHeight="1">
      <c r="A327" s="3" t="s">
        <v>419</v>
      </c>
      <c r="B327" s="3" t="s">
        <v>449</v>
      </c>
      <c r="C327" s="3" t="s">
        <v>450</v>
      </c>
      <c r="D327" s="4">
        <v>5</v>
      </c>
      <c r="E327" s="4">
        <v>67</v>
      </c>
      <c r="F327" s="4">
        <v>1092</v>
      </c>
      <c r="G327" s="4">
        <v>1164</v>
      </c>
      <c r="H327" s="4">
        <v>46</v>
      </c>
      <c r="I327" s="4">
        <v>0</v>
      </c>
      <c r="J327" s="4">
        <v>2</v>
      </c>
      <c r="K327" s="4">
        <v>9</v>
      </c>
      <c r="L327" s="4">
        <v>11</v>
      </c>
      <c r="M327" s="4">
        <v>0</v>
      </c>
      <c r="N327" s="4">
        <v>0</v>
      </c>
      <c r="O327" s="4">
        <v>0</v>
      </c>
      <c r="P327" s="4">
        <v>0</v>
      </c>
      <c r="Q327" s="91">
        <v>39</v>
      </c>
      <c r="R327" s="101">
        <v>5</v>
      </c>
      <c r="S327" s="101">
        <v>3</v>
      </c>
      <c r="T327" s="101">
        <v>6</v>
      </c>
      <c r="U327" s="101">
        <v>2</v>
      </c>
      <c r="V327" s="101">
        <v>0</v>
      </c>
      <c r="W327" s="101">
        <v>0</v>
      </c>
      <c r="X327" s="101">
        <v>5</v>
      </c>
      <c r="Y327" s="101">
        <v>21</v>
      </c>
      <c r="Z327" s="101" t="s">
        <v>552</v>
      </c>
      <c r="AA327" s="95">
        <v>2394</v>
      </c>
      <c r="AB327" s="95" t="s">
        <v>646</v>
      </c>
      <c r="AC327" s="95">
        <v>74</v>
      </c>
      <c r="AD327" s="95" t="s">
        <v>647</v>
      </c>
      <c r="AE327" s="95">
        <v>2</v>
      </c>
      <c r="AF327" s="95">
        <v>53728325.5858</v>
      </c>
      <c r="AG327" s="96">
        <v>7.5262323741058408E-3</v>
      </c>
      <c r="AH327" s="95">
        <v>284</v>
      </c>
      <c r="AI327" s="95">
        <v>7.0957425544673196E-3</v>
      </c>
      <c r="AJ327" s="95">
        <v>443</v>
      </c>
      <c r="AK327" s="97">
        <v>0.64108352144469527</v>
      </c>
      <c r="AL327" s="95">
        <v>114049286.35999998</v>
      </c>
      <c r="AM327" s="95">
        <v>2</v>
      </c>
      <c r="AN327" s="95" t="s">
        <v>644</v>
      </c>
      <c r="AO327" s="95" t="s">
        <v>539</v>
      </c>
    </row>
    <row r="328" spans="1:41" ht="17.649999999999999" customHeight="1">
      <c r="A328" s="3" t="s">
        <v>419</v>
      </c>
      <c r="B328" s="3" t="s">
        <v>451</v>
      </c>
      <c r="C328" s="3" t="s">
        <v>452</v>
      </c>
      <c r="D328" s="4">
        <v>25</v>
      </c>
      <c r="E328" s="4">
        <v>57</v>
      </c>
      <c r="F328" s="4">
        <v>655</v>
      </c>
      <c r="G328" s="4">
        <v>737</v>
      </c>
      <c r="H328" s="4">
        <v>24</v>
      </c>
      <c r="I328" s="4">
        <v>0</v>
      </c>
      <c r="J328" s="4">
        <v>1</v>
      </c>
      <c r="K328" s="4">
        <v>3</v>
      </c>
      <c r="L328" s="4">
        <v>4</v>
      </c>
      <c r="M328" s="4">
        <v>0</v>
      </c>
      <c r="N328" s="4">
        <v>0</v>
      </c>
      <c r="O328" s="4">
        <v>0</v>
      </c>
      <c r="P328" s="4">
        <v>0</v>
      </c>
      <c r="Q328" s="91">
        <v>29</v>
      </c>
      <c r="R328" s="101">
        <v>6</v>
      </c>
      <c r="S328" s="101">
        <v>3</v>
      </c>
      <c r="T328" s="101">
        <v>5</v>
      </c>
      <c r="U328" s="101">
        <v>0</v>
      </c>
      <c r="V328" s="101">
        <v>0</v>
      </c>
      <c r="W328" s="101">
        <v>0</v>
      </c>
      <c r="X328" s="101">
        <v>0</v>
      </c>
      <c r="Y328" s="101">
        <v>14</v>
      </c>
      <c r="Z328" s="101" t="s">
        <v>553</v>
      </c>
      <c r="AA328" s="95">
        <v>1788</v>
      </c>
      <c r="AB328" s="95" t="s">
        <v>647</v>
      </c>
      <c r="AC328" s="95">
        <v>71</v>
      </c>
      <c r="AD328" s="95" t="s">
        <v>647</v>
      </c>
      <c r="AE328" s="95">
        <v>5</v>
      </c>
      <c r="AF328" s="95">
        <v>38188112.007999994</v>
      </c>
      <c r="AG328" s="96">
        <v>5.349368359555776E-3</v>
      </c>
      <c r="AH328" s="95">
        <v>183</v>
      </c>
      <c r="AI328" s="95">
        <v>4.5722566460123923E-3</v>
      </c>
      <c r="AJ328" s="95">
        <v>271</v>
      </c>
      <c r="AK328" s="97">
        <v>0.67527675276752763</v>
      </c>
      <c r="AL328" s="95">
        <v>103497481.45</v>
      </c>
      <c r="AM328" s="95">
        <v>2</v>
      </c>
      <c r="AN328" s="95" t="s">
        <v>485</v>
      </c>
      <c r="AO328" s="95" t="s">
        <v>540</v>
      </c>
    </row>
    <row r="329" spans="1:41" ht="17.649999999999999" customHeight="1">
      <c r="A329" s="3" t="s">
        <v>419</v>
      </c>
      <c r="B329" s="3" t="s">
        <v>453</v>
      </c>
      <c r="C329" s="3" t="s">
        <v>454</v>
      </c>
      <c r="D329" s="4">
        <v>71</v>
      </c>
      <c r="E329" s="4">
        <v>172</v>
      </c>
      <c r="F329" s="4">
        <v>1353</v>
      </c>
      <c r="G329" s="4">
        <v>1596</v>
      </c>
      <c r="H329" s="4">
        <v>21</v>
      </c>
      <c r="I329" s="4">
        <v>0</v>
      </c>
      <c r="J329" s="4">
        <v>1</v>
      </c>
      <c r="K329" s="4">
        <v>2</v>
      </c>
      <c r="L329" s="4">
        <v>3</v>
      </c>
      <c r="M329" s="4">
        <v>0</v>
      </c>
      <c r="N329" s="4">
        <v>0</v>
      </c>
      <c r="O329" s="4">
        <v>0</v>
      </c>
      <c r="P329" s="4">
        <v>0</v>
      </c>
      <c r="Q329" s="91">
        <v>35</v>
      </c>
      <c r="R329" s="101">
        <v>0</v>
      </c>
      <c r="S329" s="101">
        <v>4</v>
      </c>
      <c r="T329" s="101">
        <v>0</v>
      </c>
      <c r="U329" s="101">
        <v>0</v>
      </c>
      <c r="V329" s="101">
        <v>0</v>
      </c>
      <c r="W329" s="101">
        <v>0</v>
      </c>
      <c r="X329" s="101">
        <v>1</v>
      </c>
      <c r="Y329" s="101">
        <v>5</v>
      </c>
      <c r="Z329" s="101" t="s">
        <v>553</v>
      </c>
      <c r="AA329" s="95">
        <v>1670</v>
      </c>
      <c r="AB329" s="95" t="s">
        <v>647</v>
      </c>
      <c r="AC329" s="95">
        <v>192</v>
      </c>
      <c r="AD329" s="95" t="s">
        <v>647</v>
      </c>
      <c r="AE329" s="95" t="s">
        <v>475</v>
      </c>
      <c r="AF329" s="95">
        <v>37101136.949999988</v>
      </c>
      <c r="AG329" s="96">
        <v>5.197105530179099E-3</v>
      </c>
      <c r="AH329" s="95">
        <v>175</v>
      </c>
      <c r="AI329" s="95">
        <v>4.3723765740555668E-3</v>
      </c>
      <c r="AJ329" s="95">
        <v>279</v>
      </c>
      <c r="AK329" s="97">
        <v>0.62724014336917566</v>
      </c>
      <c r="AL329" s="95">
        <v>88015506.770000011</v>
      </c>
      <c r="AM329" s="95">
        <v>2</v>
      </c>
      <c r="AN329" s="95" t="s">
        <v>644</v>
      </c>
      <c r="AO329" s="95">
        <v>1.5</v>
      </c>
    </row>
  </sheetData>
  <sheetProtection sheet="1" selectLockedCells="1" selectUnlockedCells="1"/>
  <mergeCells count="12">
    <mergeCell ref="AM2:AO2"/>
    <mergeCell ref="A2:A3"/>
    <mergeCell ref="B2:B3"/>
    <mergeCell ref="C2:C3"/>
    <mergeCell ref="D2:G2"/>
    <mergeCell ref="H2:H3"/>
    <mergeCell ref="I2:L2"/>
    <mergeCell ref="M2:N2"/>
    <mergeCell ref="O2:O3"/>
    <mergeCell ref="P2:P3"/>
    <mergeCell ref="R2:Y2"/>
    <mergeCell ref="AF2:AL2"/>
  </mergeCells>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LA Profiles 2016</vt:lpstr>
      <vt:lpstr>Local Authorities Lookup</vt:lpstr>
      <vt:lpstr>DATA 2016</vt:lpstr>
    </vt:vector>
  </TitlesOfParts>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Bade, David</dc:creator>
  <cp:lastModifiedBy>Bade, David</cp:lastModifiedBy>
  <cp:lastPrinted>2016-09-09T10:15:17Z</cp:lastPrinted>
  <dcterms:created xsi:type="dcterms:W3CDTF">2016-09-09T10:07:56Z</dcterms:created>
  <dcterms:modified xsi:type="dcterms:W3CDTF">2016-12-16T13:18:37Z</dcterms:modified>
</cp:coreProperties>
</file>